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esearch\MSB\Mar 2016\Final\"/>
    </mc:Choice>
  </mc:AlternateContent>
  <bookViews>
    <workbookView xWindow="-15" yWindow="-15" windowWidth="10800" windowHeight="10155"/>
  </bookViews>
  <sheets>
    <sheet name="52a-b" sheetId="1" r:id="rId1"/>
    <sheet name="Sheet1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Database">'[1]Table-1'!#REF!</definedName>
    <definedName name="_xlnm.Print_Area" localSheetId="0">'52a-b'!$A$1:$AX$40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AV21" i="1" l="1"/>
  <c r="AW37" i="1" l="1"/>
  <c r="AW36" i="1"/>
  <c r="AV36" i="1"/>
  <c r="AW35" i="1"/>
  <c r="AW32" i="1"/>
  <c r="AW19" i="1"/>
  <c r="AW16" i="1"/>
  <c r="AW13" i="1"/>
  <c r="AW12" i="1"/>
  <c r="AW11" i="1"/>
  <c r="AW8" i="1"/>
  <c r="AW7" i="1"/>
  <c r="AW4" i="1"/>
  <c r="AV37" i="1" l="1"/>
  <c r="AV35" i="1"/>
  <c r="AV32" i="1"/>
  <c r="AV19" i="1"/>
  <c r="AV16" i="1"/>
  <c r="AV13" i="1"/>
  <c r="AV12" i="1"/>
  <c r="AV11" i="1"/>
  <c r="AV8" i="1"/>
  <c r="AV7" i="1"/>
  <c r="AV4" i="1" l="1"/>
  <c r="X7" i="2" l="1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C7" i="2"/>
  <c r="X5" i="2"/>
  <c r="X2" i="2"/>
  <c r="AT13" i="1" l="1"/>
  <c r="AT30" i="1" l="1"/>
  <c r="AS30" i="1" l="1"/>
  <c r="AR13" i="1" l="1"/>
  <c r="AR30" i="1" l="1"/>
  <c r="AQ13" i="1" l="1"/>
  <c r="AQ30" i="1" l="1"/>
  <c r="AP12" i="1" l="1"/>
  <c r="AP13" i="1" s="1"/>
  <c r="AP30" i="1"/>
  <c r="AO30" i="1" l="1"/>
  <c r="AM36" i="1"/>
  <c r="AL30" i="1"/>
  <c r="AK30" i="1"/>
  <c r="AJ30" i="1"/>
  <c r="AI30" i="1"/>
  <c r="AH30" i="1"/>
  <c r="AG30" i="1"/>
  <c r="AF30" i="1"/>
  <c r="AE30" i="1"/>
  <c r="AD30" i="1"/>
  <c r="W30" i="1"/>
  <c r="Z19" i="1"/>
  <c r="Y12" i="1"/>
  <c r="Y13" i="1"/>
  <c r="X12" i="1"/>
  <c r="X13" i="1" s="1"/>
  <c r="AC30" i="1"/>
  <c r="AB30" i="1"/>
  <c r="AA30" i="1"/>
  <c r="Z30" i="1"/>
  <c r="Y30" i="1"/>
  <c r="X30" i="1"/>
  <c r="V30" i="1"/>
  <c r="U30" i="1"/>
  <c r="T30" i="1"/>
  <c r="S30" i="1"/>
  <c r="R30" i="1"/>
  <c r="Q30" i="1"/>
</calcChain>
</file>

<file path=xl/sharedStrings.xml><?xml version="1.0" encoding="utf-8"?>
<sst xmlns="http://schemas.openxmlformats.org/spreadsheetml/2006/main" count="68" uniqueCount="46">
  <si>
    <t>Number of ATMs in Operation</t>
  </si>
  <si>
    <t>Number of Transactions***</t>
  </si>
  <si>
    <t xml:space="preserve">Value of Transactions * : (Rs mn)  </t>
  </si>
  <si>
    <t>Number of Cards in Circulation</t>
  </si>
  <si>
    <t xml:space="preserve">  Credit Cards</t>
  </si>
  <si>
    <t xml:space="preserve">  Debit Cards and Others</t>
  </si>
  <si>
    <t xml:space="preserve">  Total</t>
  </si>
  <si>
    <t xml:space="preserve">Outstanding Advances </t>
  </si>
  <si>
    <t>on Credit Cards: (Rs mn)***</t>
  </si>
  <si>
    <t>Of which</t>
  </si>
  <si>
    <t>Outstanding advances on credit cards to the personal and professional sectors: (Rs mn)</t>
  </si>
  <si>
    <t xml:space="preserve"> * Involving the use of credit cards, debit cards, ATMs and Merchant Points of Sale.</t>
  </si>
  <si>
    <t xml:space="preserve">** Information available on a quarterly basis. </t>
  </si>
  <si>
    <t>Number of Customers</t>
  </si>
  <si>
    <t>Number of Transactions</t>
  </si>
  <si>
    <t xml:space="preserve">Average Value of Transactions** (Rs mn) </t>
  </si>
  <si>
    <t>**Average monthly transactions during a calendar year up to the month of reporting.</t>
  </si>
  <si>
    <t>*** Figures for April 2015 have been restated</t>
  </si>
  <si>
    <t>Source: Supervision Department.</t>
  </si>
  <si>
    <t>BABC</t>
  </si>
  <si>
    <t>BAFR</t>
  </si>
  <si>
    <t>BBBM</t>
  </si>
  <si>
    <t>BBDM</t>
  </si>
  <si>
    <t>BBOB</t>
  </si>
  <si>
    <t>BBON</t>
  </si>
  <si>
    <t>BDBL</t>
  </si>
  <si>
    <t>BHAB</t>
  </si>
  <si>
    <t>BHBM</t>
  </si>
  <si>
    <t>BHSB</t>
  </si>
  <si>
    <t>BIBM</t>
  </si>
  <si>
    <t>BMCB</t>
  </si>
  <si>
    <t>BMPC</t>
  </si>
  <si>
    <t>BNCB</t>
  </si>
  <si>
    <t>BSBI</t>
  </si>
  <si>
    <t>BSBM</t>
  </si>
  <si>
    <t>BSCB</t>
  </si>
  <si>
    <t>BSTB</t>
  </si>
  <si>
    <t>BWYK</t>
  </si>
  <si>
    <t>TOTAL</t>
  </si>
  <si>
    <t>Total number of card based transactions</t>
  </si>
  <si>
    <t>PEMT</t>
  </si>
  <si>
    <t>change</t>
  </si>
  <si>
    <t>Value of Transactions: (Rs mn)</t>
  </si>
  <si>
    <t xml:space="preserve">Impaired advances on credit cards to the personal and professional sectors ** : (Rs mn) </t>
  </si>
  <si>
    <t>Table 52a: Electronic Banking Transactions: February 2015 to February 2016</t>
  </si>
  <si>
    <t>Table 52b: Internet Banking Transactions: February 2015 to February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</si>
</sst>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[$-409]mmm\-yy;@"/>
    <numFmt numFmtId="170" formatCode="_-* #,##0_-;\-* #,##0_-;_-* &quot;-&quot;??_-;_-@_-"/>
    <numFmt numFmtId="171" formatCode="_(* #,##0_);_(* \(#,##0\);_(* &quot;-&quot;??_);_(@_)"/>
    <numFmt numFmtId="172" formatCode="#,##0.0"/>
    <numFmt numFmtId="173" formatCode="0.0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&quot;$&quot;* #,##0.0_);_(&quot;$&quot;* \(#,##0.0\);_(&quot;$&quot;* \-_);_(@_)"/>
    <numFmt numFmtId="202" formatCode="_(&quot;£&quot;* #,##0_);_(&quot;£&quot;* \(#,##0\);_(&quot;£&quot;* &quot;-&quot;_);_(@_)"/>
    <numFmt numFmtId="203" formatCode="#,##0\ ;\(#,##0\)"/>
    <numFmt numFmtId="204" formatCode="\£#,##0_);[Red]\(\£#,##0\)"/>
    <numFmt numFmtId="205" formatCode="_-&quot;$&quot;* #,##0.00_-;\-&quot;$&quot;* #,##0.00_-;_-&quot;$&quot;* &quot;-&quot;??_-;_-@_-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0.000"/>
    <numFmt numFmtId="212" formatCode="_-[$€-2]* #,##0.00_-;\-[$€-2]* #,##0.00_-;_-[$€-2]* &quot;-&quot;??_-"/>
    <numFmt numFmtId="213" formatCode="0.000000_)"/>
    <numFmt numFmtId="214" formatCode="mm/dd/yyyy"/>
    <numFmt numFmtId="215" formatCode="dd\-mmm\-yy\ hh:mm:ss"/>
    <numFmt numFmtId="216" formatCode="0.0000"/>
    <numFmt numFmtId="217" formatCode="[Red]&quot;stale hdle&quot;;[Red]\-0;[Red]&quot;stale hdle&quot;"/>
    <numFmt numFmtId="218" formatCode="#,##0\ ;\(#,##0\);\ \-\ \ \ \ "/>
    <numFmt numFmtId="219" formatCode="#,##0.000;\(#,##0.000\)"/>
    <numFmt numFmtId="220" formatCode="_-* #,##0\ _€_-;\-* #,##0\ _€_-;_-* &quot;-&quot;\ _€_-;_-@_-"/>
    <numFmt numFmtId="221" formatCode="_-* #,##0.00\ _€_-;\-* #,##0.00\ _€_-;_-* &quot;-&quot;??\ _€_-;_-@_-"/>
    <numFmt numFmtId="222" formatCode="#,###,###.000"/>
    <numFmt numFmtId="223" formatCode="###,###,##0.0"/>
    <numFmt numFmtId="224" formatCode="_-* #,##0\ &quot;€&quot;_-;\-* #,##0\ &quot;€&quot;_-;_-* &quot;-&quot;\ &quot;€&quot;_-;_-@_-"/>
    <numFmt numFmtId="225" formatCode="_-* #,##0.00\ &quot;€&quot;_-;\-* #,##0.00\ &quot;€&quot;_-;_-* &quot;-&quot;??\ &quot;€&quot;_-;_-@_-"/>
    <numFmt numFmtId="226" formatCode="_ * #,##0.00\ _ ;_ * \(#,##0.00\)_ ;_ * &quot;-&quot;??_ ;_ @_ "/>
    <numFmt numFmtId="227" formatCode="0.00_)"/>
    <numFmt numFmtId="228" formatCode="#,##0.0\ ;\(#,##0.0\)"/>
    <numFmt numFmtId="229" formatCode="#,##0\ \ \ ;\(#,##0\)\ \ "/>
    <numFmt numFmtId="230" formatCode="0%;\(0%\)"/>
    <numFmt numFmtId="231" formatCode="#,##0.0\%_);\(#,##0.0\%\);#,##0.0\%_);@_)"/>
    <numFmt numFmtId="232" formatCode="#,##0.0_);\(#,##0.0\)"/>
    <numFmt numFmtId="233" formatCode="mm/dd/yy"/>
    <numFmt numFmtId="234" formatCode="0.0000%"/>
    <numFmt numFmtId="235" formatCode="m/d/yy\ h:mm:ss"/>
    <numFmt numFmtId="236" formatCode="[$-409]d\-mmm\-yyyy;@"/>
    <numFmt numFmtId="237" formatCode="#,###,;\(#,###,\)"/>
    <numFmt numFmtId="238" formatCode="#,##0.000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</numFmts>
  <fonts count="2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sz val="1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.5"/>
      <color indexed="8"/>
      <name val="Times New Roman"/>
      <family val="1"/>
    </font>
    <font>
      <sz val="11.5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.5"/>
      <color theme="1"/>
      <name val="Times New Roman"/>
      <family val="1"/>
    </font>
    <font>
      <sz val="12"/>
      <color rgb="FFFF0000"/>
      <name val="Times New Roman"/>
      <family val="1"/>
    </font>
    <font>
      <sz val="18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/>
      </patternFill>
    </fill>
    <fill>
      <patternFill patternType="gray125"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rgb="FFD5D9E2"/>
      </patternFill>
    </fill>
    <fill>
      <patternFill patternType="solid">
        <fgColor rgb="FFF3F2EA"/>
      </patternFill>
    </fill>
  </fills>
  <borders count="8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</borders>
  <cellStyleXfs count="6345">
    <xf numFmtId="0" fontId="0" fillId="0" borderId="0"/>
    <xf numFmtId="0" fontId="1" fillId="0" borderId="0"/>
    <xf numFmtId="168" fontId="1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5" fontId="21" fillId="0" borderId="0" applyFont="0" applyFill="0" applyBorder="0" applyAlignment="0" applyProtection="0"/>
    <xf numFmtId="8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4" fontId="22" fillId="0" borderId="0">
      <alignment horizontal="left"/>
    </xf>
    <xf numFmtId="174" fontId="22" fillId="0" borderId="0">
      <alignment horizontal="left"/>
    </xf>
    <xf numFmtId="174" fontId="22" fillId="0" borderId="0">
      <alignment horizontal="left"/>
    </xf>
    <xf numFmtId="174" fontId="22" fillId="0" borderId="0">
      <alignment horizontal="left"/>
    </xf>
    <xf numFmtId="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24" fillId="0" borderId="0"/>
    <xf numFmtId="0" fontId="17" fillId="0" borderId="0"/>
    <xf numFmtId="0" fontId="17" fillId="0" borderId="0"/>
    <xf numFmtId="17" fontId="25" fillId="0" borderId="0">
      <alignment horizontal="center"/>
    </xf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6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>
      <alignment horizontal="left" wrapText="1"/>
    </xf>
    <xf numFmtId="181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2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4" fontId="8" fillId="0" borderId="0">
      <alignment horizontal="left" wrapText="1"/>
    </xf>
    <xf numFmtId="184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185" fontId="8" fillId="0" borderId="0" applyFont="0" applyFill="0" applyBorder="0" applyAlignment="0" applyProtection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 applyNumberFormat="0" applyFill="0" applyBorder="0" applyAlignment="0" applyProtection="0"/>
    <xf numFmtId="0" fontId="8" fillId="12" borderId="0" applyNumberFormat="0" applyFont="0" applyAlignment="0" applyProtection="0"/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9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29" fillId="0" borderId="0"/>
    <xf numFmtId="186" fontId="8" fillId="0" borderId="0" applyFont="0" applyFill="0" applyBorder="0" applyAlignment="0" applyProtection="0"/>
    <xf numFmtId="187" fontId="8" fillId="0" borderId="0" applyFont="0" applyFill="0" applyBorder="0" applyProtection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30" fillId="13" borderId="0"/>
    <xf numFmtId="0" fontId="30" fillId="13" borderId="0"/>
    <xf numFmtId="0" fontId="31" fillId="13" borderId="0"/>
    <xf numFmtId="0" fontId="31" fillId="13" borderId="0"/>
    <xf numFmtId="0" fontId="30" fillId="13" borderId="0"/>
    <xf numFmtId="0" fontId="30" fillId="13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1" fillId="13" borderId="0"/>
    <xf numFmtId="0" fontId="31" fillId="13" borderId="0"/>
    <xf numFmtId="0" fontId="30" fillId="13" borderId="0"/>
    <xf numFmtId="0" fontId="30" fillId="13" borderId="0"/>
    <xf numFmtId="0" fontId="36" fillId="14" borderId="0"/>
    <xf numFmtId="0" fontId="36" fillId="14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0" fillId="13" borderId="0"/>
    <xf numFmtId="0" fontId="30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36" fillId="14" borderId="0"/>
    <xf numFmtId="0" fontId="36" fillId="14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0" fillId="13" borderId="0"/>
    <xf numFmtId="0" fontId="30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33" fillId="14" borderId="0"/>
    <xf numFmtId="0" fontId="33" fillId="14" borderId="0"/>
    <xf numFmtId="0" fontId="36" fillId="14" borderId="0"/>
    <xf numFmtId="0" fontId="36" fillId="14" borderId="0"/>
    <xf numFmtId="0" fontId="8" fillId="11" borderId="0"/>
    <xf numFmtId="0" fontId="8" fillId="11" borderId="0"/>
    <xf numFmtId="0" fontId="42" fillId="0" borderId="0"/>
    <xf numFmtId="0" fontId="43" fillId="0" borderId="0"/>
    <xf numFmtId="0" fontId="43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4" fillId="0" borderId="0" applyNumberFormat="0" applyFill="0" applyBorder="0" applyProtection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7" applyNumberFormat="0" applyFill="0" applyProtection="0">
      <alignment horizontal="center"/>
    </xf>
    <xf numFmtId="0" fontId="46" fillId="0" borderId="17" applyNumberFormat="0" applyFill="0" applyProtection="0">
      <alignment horizontal="center"/>
    </xf>
    <xf numFmtId="0" fontId="46" fillId="0" borderId="17" applyNumberFormat="0" applyFill="0" applyProtection="0">
      <alignment horizontal="center"/>
    </xf>
    <xf numFmtId="0" fontId="46" fillId="0" borderId="0" applyNumberFormat="0" applyFill="0" applyBorder="0" applyProtection="0">
      <alignment horizontal="left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7" fillId="0" borderId="0" applyNumberFormat="0" applyFill="0" applyBorder="0" applyProtection="0">
      <alignment horizontal="centerContinuous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48" fillId="0" borderId="0"/>
    <xf numFmtId="0" fontId="49" fillId="16" borderId="0" applyNumberFormat="0" applyBorder="0" applyAlignment="0" applyProtection="0"/>
    <xf numFmtId="0" fontId="49" fillId="13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188" fontId="36" fillId="0" borderId="0">
      <alignment horizontal="center"/>
    </xf>
    <xf numFmtId="0" fontId="1" fillId="6" borderId="0" applyNumberFormat="0" applyBorder="0" applyAlignment="0" applyProtection="0"/>
    <xf numFmtId="0" fontId="49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32" borderId="0" applyNumberFormat="0" applyBorder="0" applyAlignment="0" applyProtection="0"/>
    <xf numFmtId="0" fontId="49" fillId="27" borderId="0" applyNumberFormat="0" applyBorder="0" applyAlignment="0" applyProtection="0"/>
    <xf numFmtId="0" fontId="49" fillId="33" borderId="0" applyNumberFormat="0" applyBorder="0" applyAlignment="0" applyProtection="0"/>
    <xf numFmtId="0" fontId="49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15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" fillId="7" borderId="0" applyNumberFormat="0" applyBorder="0" applyAlignment="0" applyProtection="0"/>
    <xf numFmtId="0" fontId="50" fillId="39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1" fontId="22" fillId="0" borderId="0"/>
    <xf numFmtId="0" fontId="51" fillId="0" borderId="0" applyNumberFormat="0" applyFill="0" applyBorder="0" applyAlignment="0">
      <protection locked="0"/>
    </xf>
    <xf numFmtId="0" fontId="8" fillId="0" borderId="0" applyFill="0" applyBorder="0" applyProtection="0">
      <protection locked="0"/>
    </xf>
    <xf numFmtId="0" fontId="52" fillId="50" borderId="18"/>
    <xf numFmtId="189" fontId="53" fillId="51" borderId="19" applyFont="0" applyFill="0" applyBorder="0" applyProtection="0">
      <alignment vertical="center"/>
    </xf>
    <xf numFmtId="0" fontId="54" fillId="0" borderId="0" applyNumberFormat="0" applyFill="0" applyBorder="0" applyAlignment="0">
      <alignment horizontal="right"/>
    </xf>
    <xf numFmtId="0" fontId="55" fillId="0" borderId="20">
      <alignment horizontal="center"/>
    </xf>
    <xf numFmtId="0" fontId="56" fillId="0" borderId="21">
      <alignment horizontal="left" vertical="center" wrapText="1"/>
    </xf>
    <xf numFmtId="0" fontId="8" fillId="0" borderId="0"/>
    <xf numFmtId="17" fontId="8" fillId="0" borderId="0" applyFont="0" applyFill="0" applyBorder="0" applyProtection="0">
      <alignment horizontal="left"/>
    </xf>
    <xf numFmtId="0" fontId="8" fillId="0" borderId="0" applyFont="0" applyFill="0" applyBorder="0" applyProtection="0">
      <alignment horizontal="left"/>
    </xf>
    <xf numFmtId="0" fontId="13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7" fillId="18" borderId="0" applyNumberFormat="0" applyBorder="0" applyAlignment="0" applyProtection="0"/>
    <xf numFmtId="0" fontId="58" fillId="52" borderId="0" applyNumberFormat="0" applyBorder="0">
      <alignment horizontal="left"/>
    </xf>
    <xf numFmtId="0" fontId="59" fillId="0" borderId="0" applyNumberFormat="0" applyFill="0" applyBorder="0" applyAlignment="0">
      <alignment horizontal="right"/>
    </xf>
    <xf numFmtId="38" fontId="60" fillId="14" borderId="0"/>
    <xf numFmtId="0" fontId="8" fillId="53" borderId="0" applyNumberFormat="0" applyFont="0" applyBorder="0" applyAlignment="0" applyProtection="0"/>
    <xf numFmtId="190" fontId="17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54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11" fillId="0" borderId="21" applyNumberFormat="0" applyFill="0" applyAlignment="0" applyProtection="0"/>
    <xf numFmtId="0" fontId="12" fillId="0" borderId="0" applyNumberFormat="0" applyFill="0" applyBorder="0" applyAlignment="0">
      <alignment horizontal="left"/>
    </xf>
    <xf numFmtId="191" fontId="17" fillId="0" borderId="0">
      <alignment horizontal="center"/>
    </xf>
    <xf numFmtId="15" fontId="64" fillId="0" borderId="0" applyNumberFormat="0">
      <alignment horizontal="center"/>
    </xf>
    <xf numFmtId="5" fontId="65" fillId="0" borderId="22" applyAlignment="0" applyProtection="0"/>
    <xf numFmtId="0" fontId="66" fillId="0" borderId="23" applyNumberFormat="0" applyFont="0" applyFill="0" applyAlignment="0" applyProtection="0"/>
    <xf numFmtId="192" fontId="8" fillId="0" borderId="24" applyNumberFormat="0" applyFill="0" applyAlignment="0" applyProtection="0"/>
    <xf numFmtId="0" fontId="21" fillId="0" borderId="21" applyNumberFormat="0" applyFont="0" applyFill="0" applyAlignment="0" applyProtection="0"/>
    <xf numFmtId="0" fontId="21" fillId="0" borderId="25" applyNumberFormat="0" applyFont="0" applyFill="0" applyAlignment="0" applyProtection="0"/>
    <xf numFmtId="0" fontId="21" fillId="0" borderId="26" applyNumberFormat="0" applyFont="0" applyFill="0" applyAlignment="0" applyProtection="0"/>
    <xf numFmtId="0" fontId="21" fillId="0" borderId="22" applyNumberFormat="0" applyFont="0" applyFill="0" applyAlignment="0" applyProtection="0"/>
    <xf numFmtId="5" fontId="65" fillId="0" borderId="22" applyAlignment="0" applyProtection="0"/>
    <xf numFmtId="0" fontId="9" fillId="0" borderId="0" applyFont="0" applyFill="0" applyBorder="0" applyAlignment="0" applyProtection="0"/>
    <xf numFmtId="193" fontId="67" fillId="55" borderId="0"/>
    <xf numFmtId="194" fontId="23" fillId="0" borderId="0" applyFill="0" applyBorder="0" applyAlignment="0"/>
    <xf numFmtId="195" fontId="18" fillId="0" borderId="0" applyFill="0" applyBorder="0" applyAlignment="0"/>
    <xf numFmtId="196" fontId="18" fillId="0" borderId="0" applyFill="0" applyBorder="0" applyAlignment="0"/>
    <xf numFmtId="197" fontId="18" fillId="0" borderId="0" applyFill="0" applyBorder="0" applyAlignment="0"/>
    <xf numFmtId="198" fontId="18" fillId="0" borderId="0" applyFill="0" applyBorder="0" applyAlignment="0"/>
    <xf numFmtId="199" fontId="18" fillId="0" borderId="0" applyFill="0" applyBorder="0" applyAlignment="0"/>
    <xf numFmtId="200" fontId="18" fillId="0" borderId="0" applyFill="0" applyBorder="0" applyAlignment="0"/>
    <xf numFmtId="195" fontId="18" fillId="0" borderId="0" applyFill="0" applyBorder="0" applyAlignment="0"/>
    <xf numFmtId="0" fontId="68" fillId="56" borderId="27" applyNumberFormat="0" applyAlignment="0" applyProtection="0"/>
    <xf numFmtId="0" fontId="68" fillId="57" borderId="27" applyNumberFormat="0" applyAlignment="0" applyProtection="0"/>
    <xf numFmtId="0" fontId="69" fillId="0" borderId="0">
      <alignment wrapText="1"/>
    </xf>
    <xf numFmtId="0" fontId="70" fillId="58" borderId="28" applyNumberFormat="0" applyAlignment="0" applyProtection="0"/>
    <xf numFmtId="0" fontId="70" fillId="59" borderId="28" applyNumberFormat="0" applyAlignment="0" applyProtection="0"/>
    <xf numFmtId="3" fontId="71" fillId="51" borderId="20" applyFont="0" applyFill="0" applyProtection="0">
      <alignment horizontal="right"/>
    </xf>
    <xf numFmtId="0" fontId="33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26" fillId="0" borderId="29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201" fontId="8" fillId="0" borderId="0"/>
    <xf numFmtId="199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43" fontId="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5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75" fillId="0" borderId="0" applyFont="0" applyFill="0" applyBorder="0" applyAlignment="0" applyProtection="0"/>
    <xf numFmtId="177" fontId="75" fillId="0" borderId="0" applyFont="0" applyFill="0" applyBorder="0" applyAlignment="0" applyProtection="0"/>
    <xf numFmtId="168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0" fontId="22" fillId="0" borderId="0" applyFont="0" applyFill="0" applyBorder="0" applyAlignment="0" applyProtection="0"/>
    <xf numFmtId="4" fontId="2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6" fillId="0" borderId="0"/>
    <xf numFmtId="0" fontId="77" fillId="0" borderId="0" applyNumberFormat="0" applyFill="0" applyBorder="0" applyAlignment="0" applyProtection="0"/>
    <xf numFmtId="0" fontId="78" fillId="0" borderId="0"/>
    <xf numFmtId="0" fontId="26" fillId="0" borderId="0"/>
    <xf numFmtId="0" fontId="26" fillId="0" borderId="0"/>
    <xf numFmtId="0" fontId="79" fillId="60" borderId="0" applyBorder="0">
      <alignment horizontal="left"/>
    </xf>
    <xf numFmtId="0" fontId="80" fillId="61" borderId="0" applyNumberFormat="0" applyBorder="0">
      <alignment horizontal="left"/>
    </xf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92" fontId="10" fillId="0" borderId="0" applyFill="0" applyBorder="0">
      <alignment horizontal="left"/>
    </xf>
    <xf numFmtId="0" fontId="8" fillId="0" borderId="0"/>
    <xf numFmtId="0" fontId="81" fillId="62" borderId="0"/>
    <xf numFmtId="10" fontId="8" fillId="0" borderId="0"/>
    <xf numFmtId="0" fontId="82" fillId="0" borderId="0" applyNumberFormat="0" applyAlignment="0">
      <alignment horizontal="left"/>
    </xf>
    <xf numFmtId="203" fontId="83" fillId="0" borderId="0"/>
    <xf numFmtId="0" fontId="26" fillId="0" borderId="29"/>
    <xf numFmtId="204" fontId="84" fillId="0" borderId="0"/>
    <xf numFmtId="195" fontId="8" fillId="0" borderId="0" applyFont="0" applyFill="0" applyBorder="0" applyAlignment="0" applyProtection="0"/>
    <xf numFmtId="8" fontId="85" fillId="0" borderId="30">
      <protection locked="0"/>
    </xf>
    <xf numFmtId="0" fontId="72" fillId="0" borderId="0" applyFont="0" applyFill="0" applyBorder="0" applyAlignment="0" applyProtection="0">
      <alignment horizontal="right"/>
    </xf>
    <xf numFmtId="20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167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9" fillId="0" borderId="0" applyFont="0" applyFill="0" applyBorder="0" applyAlignment="0" applyProtection="0"/>
    <xf numFmtId="0" fontId="22" fillId="14" borderId="31" applyNumberFormat="0" applyFont="0" applyBorder="0" applyAlignment="0" applyProtection="0"/>
    <xf numFmtId="10" fontId="8" fillId="0" borderId="0" applyFont="0" applyFill="0" applyBorder="0" applyProtection="0">
      <alignment horizontal="center"/>
    </xf>
    <xf numFmtId="206" fontId="8" fillId="0" borderId="0" applyFont="0" applyFill="0" applyBorder="0" applyProtection="0"/>
    <xf numFmtId="207" fontId="8" fillId="0" borderId="0" applyFont="0" applyFill="0" applyBorder="0" applyProtection="0"/>
    <xf numFmtId="208" fontId="86" fillId="0" borderId="25" applyNumberFormat="0" applyFill="0" applyBorder="0" applyAlignment="0">
      <protection locked="0"/>
    </xf>
    <xf numFmtId="0" fontId="59" fillId="0" borderId="0" applyNumberFormat="0" applyBorder="0" applyAlignment="0">
      <alignment horizontal="center"/>
    </xf>
    <xf numFmtId="0" fontId="59" fillId="63" borderId="0" applyNumberFormat="0" applyBorder="0" applyAlignment="0">
      <alignment horizontal="center"/>
    </xf>
    <xf numFmtId="0" fontId="87" fillId="64" borderId="0" applyNumberFormat="0" applyBorder="0" applyAlignment="0"/>
    <xf numFmtId="0" fontId="88" fillId="64" borderId="0">
      <alignment horizontal="centerContinuous"/>
    </xf>
    <xf numFmtId="203" fontId="59" fillId="0" borderId="0">
      <protection locked="0"/>
    </xf>
    <xf numFmtId="203" fontId="59" fillId="0" borderId="0">
      <alignment horizontal="center"/>
      <protection locked="0"/>
    </xf>
    <xf numFmtId="14" fontId="89" fillId="0" borderId="0"/>
    <xf numFmtId="0" fontId="26" fillId="0" borderId="0"/>
    <xf numFmtId="0" fontId="72" fillId="0" borderId="0" applyFont="0" applyFill="0" applyBorder="0" applyAlignment="0" applyProtection="0"/>
    <xf numFmtId="14" fontId="18" fillId="0" borderId="0" applyFill="0" applyBorder="0" applyAlignment="0"/>
    <xf numFmtId="14" fontId="89" fillId="0" borderId="0"/>
    <xf numFmtId="209" fontId="17" fillId="0" borderId="0"/>
    <xf numFmtId="14" fontId="8" fillId="0" borderId="0"/>
    <xf numFmtId="38" fontId="22" fillId="0" borderId="32">
      <alignment vertical="center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0" fillId="0" borderId="0">
      <protection locked="0"/>
    </xf>
    <xf numFmtId="210" fontId="8" fillId="0" borderId="0"/>
    <xf numFmtId="0" fontId="72" fillId="0" borderId="33" applyNumberFormat="0" applyFont="0" applyFill="0" applyAlignment="0" applyProtection="0"/>
    <xf numFmtId="211" fontId="8" fillId="0" borderId="0">
      <alignment horizontal="right"/>
    </xf>
    <xf numFmtId="49" fontId="8" fillId="0" borderId="0">
      <alignment horizontal="left"/>
    </xf>
    <xf numFmtId="0" fontId="62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199" fontId="51" fillId="0" borderId="0" applyFill="0" applyBorder="0" applyAlignment="0"/>
    <xf numFmtId="195" fontId="51" fillId="0" borderId="0" applyFill="0" applyBorder="0" applyAlignment="0"/>
    <xf numFmtId="199" fontId="51" fillId="0" borderId="0" applyFill="0" applyBorder="0" applyAlignment="0"/>
    <xf numFmtId="200" fontId="51" fillId="0" borderId="0" applyFill="0" applyBorder="0" applyAlignment="0"/>
    <xf numFmtId="195" fontId="51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2" fontId="8" fillId="0" borderId="0" applyFont="0" applyFill="0" applyBorder="0" applyAlignment="0" applyProtection="0"/>
    <xf numFmtId="212" fontId="8" fillId="0" borderId="0" applyFont="0" applyFill="0" applyBorder="0" applyAlignment="0" applyProtection="0"/>
    <xf numFmtId="213" fontId="93" fillId="0" borderId="0"/>
    <xf numFmtId="0" fontId="9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165" fontId="8" fillId="0" borderId="0"/>
    <xf numFmtId="214" fontId="8" fillId="0" borderId="0"/>
    <xf numFmtId="0" fontId="8" fillId="0" borderId="0"/>
    <xf numFmtId="0" fontId="46" fillId="0" borderId="34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5" fontId="95" fillId="0" borderId="0" applyBorder="0">
      <alignment horizontal="right"/>
    </xf>
    <xf numFmtId="189" fontId="17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6" fillId="0" borderId="0" applyFill="0" applyBorder="0" applyProtection="0">
      <alignment horizontal="left"/>
    </xf>
    <xf numFmtId="0" fontId="8" fillId="14" borderId="0" applyFont="0" applyAlignment="0"/>
    <xf numFmtId="215" fontId="8" fillId="0" borderId="0" applyFont="0" applyFill="0" applyBorder="0" applyAlignment="0" applyProtection="0"/>
    <xf numFmtId="0" fontId="51" fillId="0" borderId="0" applyFont="0" applyFill="0" applyBorder="0" applyAlignment="0" applyProtection="0"/>
    <xf numFmtId="216" fontId="8" fillId="0" borderId="0" applyFont="0" applyFill="0" applyBorder="0" applyAlignment="0" applyProtection="0"/>
    <xf numFmtId="0" fontId="81" fillId="62" borderId="0">
      <alignment horizontal="left"/>
    </xf>
    <xf numFmtId="0" fontId="26" fillId="0" borderId="0" applyFont="0" applyFill="0" applyBorder="0" applyAlignment="0" applyProtection="0"/>
    <xf numFmtId="172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0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5" borderId="0" applyNumberFormat="0" applyBorder="0" applyAlignment="0" applyProtection="0"/>
    <xf numFmtId="0" fontId="12" fillId="54" borderId="35" applyAlignment="0" applyProtection="0"/>
    <xf numFmtId="0" fontId="8" fillId="65" borderId="20" applyNumberFormat="0" applyFont="0" applyBorder="0" applyAlignment="0" applyProtection="0">
      <alignment horizontal="center"/>
    </xf>
    <xf numFmtId="0" fontId="12" fillId="65" borderId="9"/>
    <xf numFmtId="0" fontId="8" fillId="66" borderId="31" applyNumberFormat="0" applyFont="0" applyBorder="0" applyAlignment="0"/>
    <xf numFmtId="217" fontId="103" fillId="60" borderId="0" applyBorder="0" applyAlignment="0"/>
    <xf numFmtId="0" fontId="72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89" fontId="105" fillId="65" borderId="36" applyBorder="0">
      <alignment horizontal="left" vertical="center" indent="1"/>
    </xf>
    <xf numFmtId="189" fontId="106" fillId="60" borderId="25" applyBorder="0" applyAlignment="0">
      <alignment horizontal="left" vertical="center" indent="1"/>
    </xf>
    <xf numFmtId="0" fontId="107" fillId="0" borderId="7" applyNumberFormat="0" applyAlignment="0" applyProtection="0">
      <alignment horizontal="left" vertical="center"/>
    </xf>
    <xf numFmtId="0" fontId="107" fillId="0" borderId="35">
      <alignment horizontal="left" vertical="center"/>
    </xf>
    <xf numFmtId="0" fontId="105" fillId="0" borderId="23" applyNumberFormat="0" applyFill="0">
      <alignment horizontal="centerContinuous" vertical="top"/>
    </xf>
    <xf numFmtId="0" fontId="108" fillId="51" borderId="37" applyNumberFormat="0" applyBorder="0">
      <alignment horizontal="left" vertical="center" indent="1"/>
    </xf>
    <xf numFmtId="0" fontId="109" fillId="57" borderId="20">
      <alignment horizontal="centerContinuous"/>
    </xf>
    <xf numFmtId="0" fontId="110" fillId="0" borderId="38" applyNumberFormat="0" applyFill="0" applyAlignment="0" applyProtection="0"/>
    <xf numFmtId="0" fontId="111" fillId="0" borderId="39" applyNumberFormat="0" applyFill="0" applyAlignment="0" applyProtection="0"/>
    <xf numFmtId="0" fontId="112" fillId="0" borderId="40" applyNumberFormat="0" applyFill="0" applyAlignment="0" applyProtection="0"/>
    <xf numFmtId="0" fontId="112" fillId="0" borderId="0" applyNumberFormat="0" applyFill="0" applyBorder="0" applyAlignment="0" applyProtection="0"/>
    <xf numFmtId="0" fontId="113" fillId="61" borderId="0" applyNumberFormat="0" applyBorder="0" applyAlignment="0"/>
    <xf numFmtId="3" fontId="8" fillId="67" borderId="20" applyFont="0" applyProtection="0">
      <alignment horizontal="right"/>
    </xf>
    <xf numFmtId="10" fontId="8" fillId="67" borderId="20" applyFont="0" applyProtection="0">
      <alignment horizontal="right"/>
    </xf>
    <xf numFmtId="0" fontId="8" fillId="67" borderId="19" applyNumberFormat="0" applyFont="0" applyBorder="0" applyAlignment="0" applyProtection="0">
      <alignment horizontal="left"/>
    </xf>
    <xf numFmtId="37" fontId="12" fillId="0" borderId="0"/>
    <xf numFmtId="0" fontId="114" fillId="0" borderId="0" applyNumberFormat="0" applyFill="0" applyBorder="0" applyAlignment="0" applyProtection="0">
      <alignment vertical="top"/>
      <protection locked="0"/>
    </xf>
    <xf numFmtId="218" fontId="115" fillId="51" borderId="0" applyNumberFormat="0" applyFont="0" applyBorder="0" applyAlignment="0" applyProtection="0">
      <alignment horizontal="left" indent="1"/>
      <protection hidden="1"/>
    </xf>
    <xf numFmtId="10" fontId="102" fillId="68" borderId="20" applyNumberFormat="0" applyBorder="0" applyAlignment="0" applyProtection="0"/>
    <xf numFmtId="0" fontId="116" fillId="25" borderId="27" applyNumberFormat="0" applyAlignment="0" applyProtection="0"/>
    <xf numFmtId="0" fontId="116" fillId="26" borderId="27" applyNumberFormat="0" applyAlignment="0" applyProtection="0"/>
    <xf numFmtId="3" fontId="8" fillId="69" borderId="20" applyFont="0">
      <alignment horizontal="right"/>
      <protection locked="0"/>
    </xf>
    <xf numFmtId="219" fontId="8" fillId="0" borderId="0"/>
    <xf numFmtId="0" fontId="117" fillId="0" borderId="0"/>
    <xf numFmtId="0" fontId="101" fillId="0" borderId="0"/>
    <xf numFmtId="166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4" fillId="0" borderId="0"/>
    <xf numFmtId="0" fontId="13" fillId="0" borderId="0"/>
    <xf numFmtId="0" fontId="13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5" fillId="0" borderId="35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91" fontId="17" fillId="0" borderId="21">
      <alignment horizontal="right"/>
    </xf>
    <xf numFmtId="191" fontId="17" fillId="0" borderId="0">
      <alignment horizontal="right"/>
    </xf>
    <xf numFmtId="191" fontId="17" fillId="0" borderId="0">
      <alignment horizontal="left"/>
    </xf>
    <xf numFmtId="199" fontId="123" fillId="0" borderId="0" applyFill="0" applyBorder="0" applyAlignment="0"/>
    <xf numFmtId="195" fontId="123" fillId="0" borderId="0" applyFill="0" applyBorder="0" applyAlignment="0"/>
    <xf numFmtId="199" fontId="123" fillId="0" borderId="0" applyFill="0" applyBorder="0" applyAlignment="0"/>
    <xf numFmtId="200" fontId="123" fillId="0" borderId="0" applyFill="0" applyBorder="0" applyAlignment="0"/>
    <xf numFmtId="195" fontId="123" fillId="0" borderId="0" applyFill="0" applyBorder="0" applyAlignment="0"/>
    <xf numFmtId="0" fontId="124" fillId="0" borderId="41" applyNumberFormat="0" applyFill="0" applyAlignment="0" applyProtection="0"/>
    <xf numFmtId="43" fontId="107" fillId="65" borderId="0" applyNumberFormat="0" applyFont="0" applyBorder="0" applyAlignment="0"/>
    <xf numFmtId="0" fontId="8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33" fillId="65" borderId="0"/>
    <xf numFmtId="0" fontId="33" fillId="0" borderId="0"/>
    <xf numFmtId="0" fontId="129" fillId="0" borderId="42">
      <alignment horizontal="left"/>
    </xf>
    <xf numFmtId="0" fontId="18" fillId="0" borderId="43">
      <alignment horizontal="center"/>
    </xf>
    <xf numFmtId="0" fontId="33" fillId="65" borderId="0"/>
    <xf numFmtId="37" fontId="95" fillId="0" borderId="0" applyBorder="0">
      <alignment horizontal="right"/>
    </xf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221" fontId="8" fillId="0" borderId="0" applyFont="0" applyFill="0" applyBorder="0" applyAlignment="0" applyProtection="0"/>
    <xf numFmtId="38" fontId="8" fillId="0" borderId="0" applyBorder="0"/>
    <xf numFmtId="14" fontId="21" fillId="0" borderId="0" applyFont="0" applyFill="0" applyBorder="0" applyAlignment="0" applyProtection="0"/>
    <xf numFmtId="0" fontId="81" fillId="62" borderId="0">
      <alignment horizontal="left"/>
    </xf>
    <xf numFmtId="10" fontId="22" fillId="70" borderId="31" applyBorder="0">
      <alignment horizontal="center"/>
      <protection locked="0"/>
    </xf>
    <xf numFmtId="222" fontId="130" fillId="0" borderId="0" applyFont="0" applyFill="0" applyBorder="0" applyAlignment="0" applyProtection="0"/>
    <xf numFmtId="223" fontId="130" fillId="0" borderId="0" applyFont="0" applyFill="0" applyBorder="0" applyAlignment="0" applyProtection="0"/>
    <xf numFmtId="224" fontId="8" fillId="0" borderId="0" applyFont="0" applyFill="0" applyBorder="0" applyAlignment="0" applyProtection="0"/>
    <xf numFmtId="225" fontId="8" fillId="0" borderId="0" applyFont="0" applyFill="0" applyBorder="0" applyAlignment="0" applyProtection="0"/>
    <xf numFmtId="0" fontId="90" fillId="0" borderId="0">
      <protection locked="0"/>
    </xf>
    <xf numFmtId="38" fontId="18" fillId="14" borderId="0"/>
    <xf numFmtId="0" fontId="72" fillId="0" borderId="0" applyFont="0" applyFill="0" applyBorder="0" applyAlignment="0" applyProtection="0">
      <alignment horizontal="right"/>
    </xf>
    <xf numFmtId="38" fontId="12" fillId="0" borderId="0"/>
    <xf numFmtId="226" fontId="8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44" applyNumberFormat="0" applyFont="0" applyFill="0" applyAlignment="0" applyProtection="0">
      <alignment horizontal="center"/>
    </xf>
    <xf numFmtId="37" fontId="133" fillId="0" borderId="0"/>
    <xf numFmtId="0" fontId="12" fillId="14" borderId="0" applyNumberFormat="0" applyFont="0" applyFill="0" applyBorder="0" applyAlignment="0"/>
    <xf numFmtId="10" fontId="18" fillId="14" borderId="0"/>
    <xf numFmtId="1" fontId="22" fillId="0" borderId="0">
      <alignment horizontal="left"/>
    </xf>
    <xf numFmtId="0" fontId="134" fillId="65" borderId="0">
      <alignment horizontal="right"/>
    </xf>
    <xf numFmtId="0" fontId="135" fillId="0" borderId="0"/>
    <xf numFmtId="0" fontId="8" fillId="0" borderId="0"/>
    <xf numFmtId="227" fontId="136" fillId="0" borderId="0"/>
    <xf numFmtId="0" fontId="135" fillId="0" borderId="45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8" fillId="0" borderId="0"/>
    <xf numFmtId="0" fontId="8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26" fillId="0" borderId="0">
      <alignment horizontal="left" vertical="top" wrapText="1"/>
    </xf>
    <xf numFmtId="0" fontId="8" fillId="0" borderId="0"/>
    <xf numFmtId="0" fontId="1" fillId="0" borderId="0"/>
    <xf numFmtId="39" fontId="137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39" fontId="137" fillId="0" borderId="0"/>
    <xf numFmtId="39" fontId="137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75" fillId="0" borderId="0"/>
    <xf numFmtId="0" fontId="8" fillId="0" borderId="0"/>
    <xf numFmtId="0" fontId="8" fillId="0" borderId="0"/>
    <xf numFmtId="0" fontId="74" fillId="0" borderId="0"/>
    <xf numFmtId="0" fontId="49" fillId="0" borderId="0"/>
    <xf numFmtId="0" fontId="7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>
      <alignment vertical="top"/>
    </xf>
    <xf numFmtId="0" fontId="49" fillId="0" borderId="0"/>
    <xf numFmtId="0" fontId="49" fillId="0" borderId="0"/>
    <xf numFmtId="0" fontId="18" fillId="0" borderId="0">
      <alignment vertical="top"/>
    </xf>
    <xf numFmtId="0" fontId="49" fillId="0" borderId="0"/>
    <xf numFmtId="0" fontId="18" fillId="0" borderId="0">
      <alignment vertical="top"/>
    </xf>
    <xf numFmtId="0" fontId="49" fillId="0" borderId="0"/>
    <xf numFmtId="0" fontId="18" fillId="0" borderId="0">
      <alignment vertical="top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6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2" fillId="0" borderId="0"/>
    <xf numFmtId="0" fontId="138" fillId="0" borderId="0"/>
    <xf numFmtId="39" fontId="137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39" fontId="137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2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3" fillId="0" borderId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1" borderId="46" applyNumberForma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2" borderId="46" applyNumberFormat="0" applyFont="0" applyAlignment="0" applyProtection="0"/>
    <xf numFmtId="0" fontId="49" fillId="72" borderId="46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2" borderId="46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139" fillId="0" borderId="47"/>
    <xf numFmtId="37" fontId="8" fillId="0" borderId="0"/>
    <xf numFmtId="228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229" fontId="140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41" fillId="0" borderId="10">
      <alignment horizontal="left" wrapText="1" indent="1"/>
    </xf>
    <xf numFmtId="0" fontId="140" fillId="0" borderId="33"/>
    <xf numFmtId="3" fontId="8" fillId="73" borderId="20">
      <alignment horizontal="right"/>
      <protection locked="0"/>
    </xf>
    <xf numFmtId="0" fontId="142" fillId="56" borderId="48" applyNumberFormat="0" applyAlignment="0" applyProtection="0"/>
    <xf numFmtId="0" fontId="142" fillId="57" borderId="48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26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7" fillId="0" borderId="0">
      <alignment horizontal="center" wrapText="1"/>
    </xf>
    <xf numFmtId="10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98" fontId="8" fillId="0" borderId="0" applyFont="0" applyFill="0" applyBorder="0" applyAlignment="0" applyProtection="0"/>
    <xf numFmtId="230" fontId="8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9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231" fontId="66" fillId="0" borderId="0" applyFont="0" applyFill="0" applyBorder="0" applyProtection="0">
      <alignment horizontal="right"/>
    </xf>
    <xf numFmtId="10" fontId="8" fillId="0" borderId="49" applyFont="0" applyFill="0" applyBorder="0" applyAlignment="0" applyProtection="0"/>
    <xf numFmtId="9" fontId="8" fillId="0" borderId="0"/>
    <xf numFmtId="10" fontId="153" fillId="0" borderId="0"/>
    <xf numFmtId="9" fontId="22" fillId="0" borderId="50" applyNumberFormat="0" applyBorder="0"/>
    <xf numFmtId="0" fontId="90" fillId="0" borderId="0">
      <protection locked="0"/>
    </xf>
    <xf numFmtId="199" fontId="71" fillId="0" borderId="0" applyFill="0" applyBorder="0" applyAlignment="0"/>
    <xf numFmtId="195" fontId="71" fillId="0" borderId="0" applyFill="0" applyBorder="0" applyAlignment="0"/>
    <xf numFmtId="199" fontId="71" fillId="0" borderId="0" applyFill="0" applyBorder="0" applyAlignment="0"/>
    <xf numFmtId="200" fontId="71" fillId="0" borderId="0" applyFill="0" applyBorder="0" applyAlignment="0"/>
    <xf numFmtId="195" fontId="71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8" fillId="14" borderId="0" applyNumberFormat="0" applyBorder="0"/>
    <xf numFmtId="0" fontId="22" fillId="0" borderId="0" applyNumberFormat="0" applyFont="0" applyFill="0" applyBorder="0" applyAlignment="0" applyProtection="0">
      <alignment horizontal="left"/>
    </xf>
    <xf numFmtId="4" fontId="22" fillId="0" borderId="0" applyFont="0" applyFill="0" applyBorder="0" applyAlignment="0" applyProtection="0"/>
    <xf numFmtId="0" fontId="65" fillId="0" borderId="23">
      <alignment horizontal="center"/>
    </xf>
    <xf numFmtId="0" fontId="17" fillId="0" borderId="0">
      <alignment vertical="top"/>
    </xf>
    <xf numFmtId="232" fontId="17" fillId="0" borderId="0">
      <alignment vertical="top"/>
    </xf>
    <xf numFmtId="232" fontId="17" fillId="0" borderId="0">
      <alignment vertical="top"/>
    </xf>
    <xf numFmtId="232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38" fontId="157" fillId="0" borderId="0"/>
    <xf numFmtId="3" fontId="158" fillId="0" borderId="51">
      <alignment horizontal="center"/>
      <protection locked="0"/>
    </xf>
    <xf numFmtId="0" fontId="103" fillId="60" borderId="0"/>
    <xf numFmtId="2" fontId="159" fillId="0" borderId="0">
      <alignment horizontal="left"/>
    </xf>
    <xf numFmtId="233" fontId="160" fillId="0" borderId="0" applyNumberFormat="0" applyFill="0" applyBorder="0" applyAlignment="0" applyProtection="0">
      <alignment horizontal="left"/>
    </xf>
    <xf numFmtId="0" fontId="8" fillId="0" borderId="0"/>
    <xf numFmtId="234" fontId="8" fillId="0" borderId="0" applyFont="0" applyFill="0" applyBorder="0" applyAlignment="0" applyProtection="0"/>
    <xf numFmtId="0" fontId="8" fillId="0" borderId="52" applyNumberFormat="0" applyFont="0" applyFill="0" applyAlignment="0" applyProtection="0"/>
    <xf numFmtId="0" fontId="8" fillId="0" borderId="53" applyNumberFormat="0" applyFont="0" applyFill="0" applyAlignment="0" applyProtection="0"/>
    <xf numFmtId="0" fontId="8" fillId="0" borderId="54" applyNumberFormat="0" applyFont="0" applyFill="0" applyAlignment="0" applyProtection="0"/>
    <xf numFmtId="0" fontId="8" fillId="0" borderId="55" applyNumberFormat="0" applyFont="0" applyFill="0" applyAlignment="0" applyProtection="0"/>
    <xf numFmtId="0" fontId="8" fillId="0" borderId="56" applyNumberFormat="0" applyFont="0" applyFill="0" applyAlignment="0" applyProtection="0"/>
    <xf numFmtId="0" fontId="8" fillId="14" borderId="0" applyNumberFormat="0" applyFont="0" applyBorder="0" applyAlignment="0" applyProtection="0"/>
    <xf numFmtId="0" fontId="8" fillId="0" borderId="57" applyNumberFormat="0" applyFont="0" applyFill="0" applyAlignment="0" applyProtection="0"/>
    <xf numFmtId="0" fontId="8" fillId="0" borderId="58" applyNumberFormat="0" applyFont="0" applyFill="0" applyAlignment="0" applyProtection="0"/>
    <xf numFmtId="46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59" applyNumberFormat="0" applyFont="0" applyFill="0" applyAlignment="0" applyProtection="0"/>
    <xf numFmtId="0" fontId="8" fillId="0" borderId="60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61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8" fillId="14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29" applyNumberFormat="0" applyFont="0" applyFill="0" applyAlignment="0" applyProtection="0"/>
    <xf numFmtId="0" fontId="8" fillId="0" borderId="62" applyNumberFormat="0" applyFont="0" applyFill="0" applyAlignment="0" applyProtection="0"/>
    <xf numFmtId="235" fontId="8" fillId="0" borderId="0" applyFont="0" applyFill="0" applyBorder="0" applyAlignment="0" applyProtection="0"/>
    <xf numFmtId="0" fontId="8" fillId="0" borderId="63" applyNumberFormat="0" applyFont="0" applyFill="0" applyAlignment="0" applyProtection="0"/>
    <xf numFmtId="0" fontId="8" fillId="0" borderId="64" applyNumberFormat="0" applyFont="0" applyFill="0" applyAlignment="0" applyProtection="0"/>
    <xf numFmtId="0" fontId="8" fillId="0" borderId="65" applyNumberFormat="0" applyFont="0" applyFill="0" applyAlignment="0" applyProtection="0"/>
    <xf numFmtId="0" fontId="8" fillId="0" borderId="66" applyNumberFormat="0" applyFont="0" applyFill="0" applyAlignment="0" applyProtection="0"/>
    <xf numFmtId="0" fontId="8" fillId="0" borderId="30" applyNumberFormat="0" applyFont="0" applyFill="0" applyAlignment="0" applyProtection="0"/>
    <xf numFmtId="38" fontId="153" fillId="0" borderId="0"/>
    <xf numFmtId="191" fontId="17" fillId="0" borderId="0">
      <alignment horizontal="center"/>
    </xf>
    <xf numFmtId="0" fontId="103" fillId="75" borderId="20"/>
    <xf numFmtId="4" fontId="164" fillId="76" borderId="67" applyNumberFormat="0" applyProtection="0">
      <alignment vertical="center"/>
    </xf>
    <xf numFmtId="4" fontId="164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6" fillId="76" borderId="67" applyNumberFormat="0" applyProtection="0">
      <alignment horizontal="left" vertical="center" indent="1"/>
    </xf>
    <xf numFmtId="4" fontId="166" fillId="76" borderId="67" applyNumberFormat="0" applyProtection="0">
      <alignment horizontal="left" vertical="center" indent="1"/>
    </xf>
    <xf numFmtId="0" fontId="60" fillId="76" borderId="67" applyNumberFormat="0" applyProtection="0">
      <alignment horizontal="left" vertical="top" indent="1"/>
    </xf>
    <xf numFmtId="4" fontId="166" fillId="77" borderId="0" applyNumberFormat="0" applyProtection="0">
      <alignment horizontal="left" vertical="center" indent="1"/>
    </xf>
    <xf numFmtId="4" fontId="166" fillId="77" borderId="0" applyNumberFormat="0" applyProtection="0">
      <alignment horizontal="left" vertical="center" indent="1"/>
    </xf>
    <xf numFmtId="4" fontId="166" fillId="78" borderId="67" applyNumberFormat="0" applyProtection="0">
      <alignment horizontal="right" vertical="center"/>
    </xf>
    <xf numFmtId="4" fontId="166" fillId="78" borderId="67" applyNumberFormat="0" applyProtection="0">
      <alignment horizontal="right" vertical="center"/>
    </xf>
    <xf numFmtId="4" fontId="166" fillId="79" borderId="67" applyNumberFormat="0" applyProtection="0">
      <alignment horizontal="right" vertical="center"/>
    </xf>
    <xf numFmtId="4" fontId="166" fillId="79" borderId="67" applyNumberFormat="0" applyProtection="0">
      <alignment horizontal="right" vertical="center"/>
    </xf>
    <xf numFmtId="4" fontId="166" fillId="80" borderId="67" applyNumberFormat="0" applyProtection="0">
      <alignment horizontal="right" vertical="center"/>
    </xf>
    <xf numFmtId="4" fontId="166" fillId="80" borderId="67" applyNumberFormat="0" applyProtection="0">
      <alignment horizontal="right" vertical="center"/>
    </xf>
    <xf numFmtId="4" fontId="166" fillId="73" borderId="67" applyNumberFormat="0" applyProtection="0">
      <alignment horizontal="right" vertical="center"/>
    </xf>
    <xf numFmtId="4" fontId="166" fillId="73" borderId="67" applyNumberFormat="0" applyProtection="0">
      <alignment horizontal="right" vertical="center"/>
    </xf>
    <xf numFmtId="4" fontId="166" fillId="81" borderId="67" applyNumberFormat="0" applyProtection="0">
      <alignment horizontal="right" vertical="center"/>
    </xf>
    <xf numFmtId="4" fontId="166" fillId="81" borderId="67" applyNumberFormat="0" applyProtection="0">
      <alignment horizontal="right" vertical="center"/>
    </xf>
    <xf numFmtId="4" fontId="166" fillId="67" borderId="67" applyNumberFormat="0" applyProtection="0">
      <alignment horizontal="right" vertical="center"/>
    </xf>
    <xf numFmtId="4" fontId="166" fillId="67" borderId="67" applyNumberFormat="0" applyProtection="0">
      <alignment horizontal="right" vertical="center"/>
    </xf>
    <xf numFmtId="4" fontId="166" fillId="82" borderId="67" applyNumberFormat="0" applyProtection="0">
      <alignment horizontal="right" vertical="center"/>
    </xf>
    <xf numFmtId="4" fontId="166" fillId="82" borderId="67" applyNumberFormat="0" applyProtection="0">
      <alignment horizontal="right" vertical="center"/>
    </xf>
    <xf numFmtId="4" fontId="166" fillId="75" borderId="67" applyNumberFormat="0" applyProtection="0">
      <alignment horizontal="right" vertical="center"/>
    </xf>
    <xf numFmtId="4" fontId="166" fillId="75" borderId="67" applyNumberFormat="0" applyProtection="0">
      <alignment horizontal="right" vertical="center"/>
    </xf>
    <xf numFmtId="4" fontId="166" fillId="83" borderId="67" applyNumberFormat="0" applyProtection="0">
      <alignment horizontal="right" vertical="center"/>
    </xf>
    <xf numFmtId="4" fontId="166" fillId="83" borderId="67" applyNumberFormat="0" applyProtection="0">
      <alignment horizontal="right" vertical="center"/>
    </xf>
    <xf numFmtId="4" fontId="164" fillId="84" borderId="68" applyNumberFormat="0" applyProtection="0">
      <alignment horizontal="left" vertical="center" indent="1"/>
    </xf>
    <xf numFmtId="4" fontId="164" fillId="84" borderId="68" applyNumberFormat="0" applyProtection="0">
      <alignment horizontal="left" vertical="center" indent="1"/>
    </xf>
    <xf numFmtId="4" fontId="164" fillId="50" borderId="0" applyNumberFormat="0" applyProtection="0">
      <alignment horizontal="left" vertical="center" indent="1"/>
    </xf>
    <xf numFmtId="4" fontId="164" fillId="50" borderId="0" applyNumberFormat="0" applyProtection="0">
      <alignment horizontal="left" vertical="center" indent="1"/>
    </xf>
    <xf numFmtId="4" fontId="164" fillId="77" borderId="0" applyNumberFormat="0" applyProtection="0">
      <alignment horizontal="left" vertical="center" indent="1"/>
    </xf>
    <xf numFmtId="4" fontId="164" fillId="77" borderId="0" applyNumberFormat="0" applyProtection="0">
      <alignment horizontal="left" vertical="center" indent="1"/>
    </xf>
    <xf numFmtId="4" fontId="166" fillId="50" borderId="67" applyNumberFormat="0" applyProtection="0">
      <alignment horizontal="right" vertical="center"/>
    </xf>
    <xf numFmtId="4" fontId="166" fillId="50" borderId="67" applyNumberFormat="0" applyProtection="0">
      <alignment horizontal="right" vertical="center"/>
    </xf>
    <xf numFmtId="4" fontId="18" fillId="50" borderId="0" applyNumberFormat="0" applyProtection="0">
      <alignment horizontal="left" vertical="center" indent="1"/>
    </xf>
    <xf numFmtId="4" fontId="18" fillId="50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top" indent="1"/>
    </xf>
    <xf numFmtId="0" fontId="8" fillId="77" borderId="67" applyNumberFormat="0" applyProtection="0">
      <alignment horizontal="left" vertical="top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top" indent="1"/>
    </xf>
    <xf numFmtId="0" fontId="8" fillId="74" borderId="67" applyNumberFormat="0" applyProtection="0">
      <alignment horizontal="left" vertical="top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top" indent="1"/>
    </xf>
    <xf numFmtId="0" fontId="8" fillId="50" borderId="67" applyNumberFormat="0" applyProtection="0">
      <alignment horizontal="left" vertical="top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top" indent="1"/>
    </xf>
    <xf numFmtId="0" fontId="8" fillId="85" borderId="67" applyNumberFormat="0" applyProtection="0">
      <alignment horizontal="left" vertical="top" indent="1"/>
    </xf>
    <xf numFmtId="4" fontId="166" fillId="85" borderId="67" applyNumberFormat="0" applyProtection="0">
      <alignment vertical="center"/>
    </xf>
    <xf numFmtId="4" fontId="166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4" fillId="50" borderId="69" applyNumberFormat="0" applyProtection="0">
      <alignment horizontal="left" vertical="center" indent="1"/>
    </xf>
    <xf numFmtId="4" fontId="164" fillId="50" borderId="69" applyNumberFormat="0" applyProtection="0">
      <alignment horizontal="left" vertical="center" indent="1"/>
    </xf>
    <xf numFmtId="0" fontId="18" fillId="68" borderId="67" applyNumberFormat="0" applyProtection="0">
      <alignment horizontal="left" vertical="top" indent="1"/>
    </xf>
    <xf numFmtId="4" fontId="166" fillId="85" borderId="67" applyNumberFormat="0" applyProtection="0">
      <alignment horizontal="right" vertical="center"/>
    </xf>
    <xf numFmtId="4" fontId="166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4" fillId="50" borderId="67" applyNumberFormat="0" applyProtection="0">
      <alignment horizontal="left" vertical="center" indent="1"/>
    </xf>
    <xf numFmtId="4" fontId="164" fillId="50" borderId="67" applyNumberFormat="0" applyProtection="0">
      <alignment horizontal="left" vertical="center" indent="1"/>
    </xf>
    <xf numFmtId="0" fontId="18" fillId="74" borderId="67" applyNumberFormat="0" applyProtection="0">
      <alignment horizontal="left" vertical="top" indent="1"/>
    </xf>
    <xf numFmtId="4" fontId="168" fillId="74" borderId="69" applyNumberFormat="0" applyProtection="0">
      <alignment horizontal="left" vertical="center" indent="1"/>
    </xf>
    <xf numFmtId="4" fontId="168" fillId="74" borderId="69" applyNumberFormat="0" applyProtection="0">
      <alignment horizontal="left" vertical="center" indent="1"/>
    </xf>
    <xf numFmtId="4" fontId="169" fillId="85" borderId="67" applyNumberFormat="0" applyProtection="0">
      <alignment horizontal="right" vertical="center"/>
    </xf>
    <xf numFmtId="4" fontId="169" fillId="85" borderId="67" applyNumberFormat="0" applyProtection="0">
      <alignment horizontal="right" vertical="center"/>
    </xf>
    <xf numFmtId="0" fontId="130" fillId="0" borderId="70"/>
    <xf numFmtId="236" fontId="33" fillId="0" borderId="5" applyFont="0" applyFill="0" applyBorder="0" applyAlignment="0" applyProtection="0"/>
    <xf numFmtId="0" fontId="170" fillId="0" borderId="71"/>
    <xf numFmtId="0" fontId="171" fillId="86" borderId="0"/>
    <xf numFmtId="0" fontId="172" fillId="86" borderId="0"/>
    <xf numFmtId="0" fontId="17" fillId="87" borderId="0" applyNumberFormat="0" applyFont="0" applyBorder="0" applyAlignment="0" applyProtection="0"/>
    <xf numFmtId="237" fontId="173" fillId="0" borderId="0" applyFont="0" applyFill="0" applyBorder="0" applyAlignment="0" applyProtection="0"/>
    <xf numFmtId="3" fontId="8" fillId="51" borderId="20" applyFont="0" applyProtection="0">
      <alignment horizontal="right"/>
    </xf>
    <xf numFmtId="10" fontId="8" fillId="51" borderId="20" applyFont="0">
      <alignment horizontal="right"/>
    </xf>
    <xf numFmtId="9" fontId="8" fillId="51" borderId="20" applyFont="0" applyProtection="0">
      <alignment horizontal="right"/>
    </xf>
    <xf numFmtId="238" fontId="174" fillId="0" borderId="0"/>
    <xf numFmtId="38" fontId="175" fillId="0" borderId="0"/>
    <xf numFmtId="0" fontId="22" fillId="0" borderId="0"/>
    <xf numFmtId="0" fontId="8" fillId="0" borderId="0"/>
    <xf numFmtId="0" fontId="17" fillId="0" borderId="0"/>
    <xf numFmtId="15" fontId="8" fillId="0" borderId="0" applyFont="0" applyFill="0" applyBorder="0" applyAlignment="0" applyProtection="0"/>
    <xf numFmtId="3" fontId="8" fillId="65" borderId="35" applyBorder="0"/>
    <xf numFmtId="0" fontId="176" fillId="55" borderId="0"/>
    <xf numFmtId="204" fontId="26" fillId="0" borderId="0" applyFont="0" applyFill="0" applyBorder="0" applyAlignment="0" applyProtection="0"/>
    <xf numFmtId="0" fontId="8" fillId="0" borderId="0"/>
    <xf numFmtId="0" fontId="33" fillId="65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7" fillId="87" borderId="72" applyNumberFormat="0" applyProtection="0">
      <alignment horizontal="center" wrapText="1"/>
    </xf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51" borderId="20" applyNumberFormat="0" applyFont="0" applyFill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" fontId="8" fillId="51" borderId="20" applyFont="0" applyFill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3" fontId="33" fillId="0" borderId="0" applyFill="0" applyBorder="0" applyAlignment="0" applyProtection="0"/>
    <xf numFmtId="173" fontId="33" fillId="0" borderId="0" applyFill="0" applyBorder="0" applyProtection="0">
      <alignment horizontal="center"/>
    </xf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33" fillId="0" borderId="0" applyNumberFormat="0" applyFill="0" applyBorder="0" applyProtection="0">
      <alignment horizontal="center"/>
    </xf>
    <xf numFmtId="216" fontId="33" fillId="0" borderId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177" fillId="88" borderId="0"/>
    <xf numFmtId="0" fontId="129" fillId="0" borderId="46"/>
    <xf numFmtId="0" fontId="99" fillId="0" borderId="0"/>
    <xf numFmtId="0" fontId="178" fillId="0" borderId="73">
      <alignment horizontal="left"/>
    </xf>
    <xf numFmtId="0" fontId="99" fillId="0" borderId="0"/>
    <xf numFmtId="203" fontId="60" fillId="0" borderId="20"/>
    <xf numFmtId="40" fontId="179" fillId="0" borderId="0" applyBorder="0">
      <alignment horizontal="right"/>
    </xf>
    <xf numFmtId="203" fontId="60" fillId="0" borderId="0"/>
    <xf numFmtId="0" fontId="180" fillId="0" borderId="74">
      <alignment vertical="center" wrapText="1"/>
    </xf>
    <xf numFmtId="9" fontId="8" fillId="79" borderId="75" applyFont="0" applyProtection="0">
      <alignment horizontal="right"/>
    </xf>
    <xf numFmtId="0" fontId="8" fillId="79" borderId="20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21" applyBorder="0" applyProtection="0">
      <alignment horizontal="right" vertical="center"/>
    </xf>
    <xf numFmtId="0" fontId="182" fillId="89" borderId="0" applyBorder="0" applyProtection="0">
      <alignment horizontal="centerContinuous" vertical="center"/>
    </xf>
    <xf numFmtId="0" fontId="182" fillId="60" borderId="21" applyBorder="0" applyProtection="0">
      <alignment horizontal="centerContinuous" vertical="center"/>
    </xf>
    <xf numFmtId="0" fontId="36" fillId="0" borderId="0" applyBorder="0" applyProtection="0">
      <alignment horizontal="left"/>
    </xf>
    <xf numFmtId="0" fontId="163" fillId="0" borderId="0" applyFill="0" applyBorder="0" applyProtection="0"/>
    <xf numFmtId="0" fontId="183" fillId="0" borderId="0" applyFill="0" applyBorder="0" applyProtection="0">
      <alignment horizontal="left"/>
    </xf>
    <xf numFmtId="0" fontId="97" fillId="0" borderId="25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9" fontId="184" fillId="0" borderId="0">
      <alignment horizontal="center"/>
    </xf>
    <xf numFmtId="0" fontId="185" fillId="0" borderId="0">
      <alignment horizontal="center"/>
    </xf>
    <xf numFmtId="240" fontId="8" fillId="0" borderId="0"/>
    <xf numFmtId="0" fontId="66" fillId="14" borderId="0">
      <protection locked="0"/>
    </xf>
    <xf numFmtId="49" fontId="18" fillId="0" borderId="0" applyFill="0" applyBorder="0" applyAlignment="0"/>
    <xf numFmtId="241" fontId="18" fillId="0" borderId="0" applyFill="0" applyBorder="0" applyAlignment="0"/>
    <xf numFmtId="242" fontId="18" fillId="0" borderId="0" applyFill="0" applyBorder="0" applyAlignment="0"/>
    <xf numFmtId="0" fontId="21" fillId="0" borderId="0" applyNumberFormat="0" applyFont="0" applyFill="0" applyBorder="0" applyProtection="0">
      <alignment horizontal="left" vertical="top" wrapText="1"/>
    </xf>
    <xf numFmtId="0" fontId="66" fillId="14" borderId="0">
      <protection locked="0"/>
    </xf>
    <xf numFmtId="49" fontId="8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0" fillId="88" borderId="0">
      <alignment horizontal="centerContinuous"/>
    </xf>
    <xf numFmtId="0" fontId="191" fillId="57" borderId="0" applyNumberFormat="0" applyBorder="0" applyAlignment="0">
      <alignment horizontal="center"/>
    </xf>
    <xf numFmtId="38" fontId="157" fillId="0" borderId="0"/>
    <xf numFmtId="0" fontId="192" fillId="0" borderId="76" applyNumberFormat="0" applyFill="0" applyAlignment="0" applyProtection="0"/>
    <xf numFmtId="189" fontId="17" fillId="0" borderId="77">
      <alignment horizontal="right"/>
    </xf>
    <xf numFmtId="38" fontId="193" fillId="90" borderId="20"/>
    <xf numFmtId="0" fontId="60" fillId="91" borderId="78" applyProtection="0">
      <alignment horizontal="left"/>
    </xf>
    <xf numFmtId="0" fontId="194" fillId="78" borderId="0" applyNumberFormat="0" applyBorder="0"/>
    <xf numFmtId="0" fontId="36" fillId="92" borderId="9" applyFill="0" applyAlignment="0">
      <alignment horizontal="center" vertical="center"/>
    </xf>
    <xf numFmtId="243" fontId="33" fillId="68" borderId="9" applyFont="0" applyFill="0">
      <alignment horizontal="right"/>
    </xf>
    <xf numFmtId="0" fontId="87" fillId="92" borderId="9">
      <alignment horizontal="center" vertical="center"/>
    </xf>
    <xf numFmtId="243" fontId="195" fillId="68" borderId="9">
      <alignment horizontal="right"/>
    </xf>
    <xf numFmtId="0" fontId="51" fillId="0" borderId="34" applyNumberFormat="0" applyBorder="0">
      <protection locked="0"/>
    </xf>
    <xf numFmtId="37" fontId="196" fillId="60" borderId="0"/>
    <xf numFmtId="37" fontId="197" fillId="0" borderId="21">
      <alignment horizontal="center"/>
    </xf>
    <xf numFmtId="0" fontId="198" fillId="0" borderId="9">
      <alignment horizontal="center"/>
    </xf>
    <xf numFmtId="43" fontId="8" fillId="0" borderId="0" applyNumberFormat="0" applyFont="0" applyBorder="0" applyAlignment="0">
      <protection locked="0"/>
    </xf>
    <xf numFmtId="2" fontId="196" fillId="60" borderId="0" applyNumberFormat="0" applyFill="0" applyBorder="0" applyAlignment="0" applyProtection="0"/>
    <xf numFmtId="244" fontId="199" fillId="60" borderId="0" applyNumberFormat="0" applyFill="0" applyBorder="0" applyAlignment="0" applyProtection="0"/>
    <xf numFmtId="37" fontId="200" fillId="93" borderId="0" applyNumberFormat="0" applyFill="0" applyBorder="0" applyAlignment="0"/>
    <xf numFmtId="0" fontId="201" fillId="60" borderId="0" applyNumberFormat="0" applyBorder="0" applyAlignment="0"/>
    <xf numFmtId="233" fontId="8" fillId="0" borderId="0"/>
    <xf numFmtId="245" fontId="202" fillId="51" borderId="25">
      <alignment horizontal="center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0" fontId="8" fillId="85" borderId="0">
      <alignment horizontal="left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245" fontId="202" fillId="51" borderId="25">
      <alignment horizontal="center"/>
    </xf>
    <xf numFmtId="245" fontId="202" fillId="51" borderId="25">
      <alignment horizontal="center"/>
    </xf>
    <xf numFmtId="42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03" fillId="14" borderId="0"/>
    <xf numFmtId="0" fontId="204" fillId="0" borderId="0" applyNumberFormat="0" applyFill="0" applyBorder="0" applyAlignment="0" applyProtection="0"/>
    <xf numFmtId="0" fontId="184" fillId="65" borderId="0"/>
    <xf numFmtId="0" fontId="12" fillId="0" borderId="79" applyNumberFormat="0"/>
    <xf numFmtId="14" fontId="17" fillId="0" borderId="0" applyFont="0" applyFill="0" applyBorder="0" applyProtection="0"/>
    <xf numFmtId="192" fontId="66" fillId="0" borderId="0" applyFont="0" applyFill="0" applyBorder="0" applyProtection="0">
      <alignment horizontal="right"/>
    </xf>
    <xf numFmtId="0" fontId="81" fillId="0" borderId="0"/>
    <xf numFmtId="175" fontId="8" fillId="0" borderId="0" applyFont="0" applyFill="0" applyBorder="0" applyAlignment="0" applyProtection="0"/>
    <xf numFmtId="0" fontId="75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6" fillId="8" borderId="0" xfId="1" applyFont="1" applyFill="1" applyBorder="1" applyAlignment="1">
      <alignment horizontal="left" vertical="center"/>
    </xf>
    <xf numFmtId="0" fontId="7" fillId="8" borderId="0" xfId="1" applyFont="1" applyFill="1" applyBorder="1" applyAlignment="1">
      <alignment vertical="center"/>
    </xf>
    <xf numFmtId="0" fontId="8" fillId="8" borderId="0" xfId="1" applyFont="1" applyFill="1" applyBorder="1" applyAlignment="1">
      <alignment horizontal="left" vertical="center" indent="1"/>
    </xf>
    <xf numFmtId="0" fontId="8" fillId="8" borderId="0" xfId="1" applyFont="1" applyFill="1" applyBorder="1" applyAlignment="1">
      <alignment vertical="center"/>
    </xf>
    <xf numFmtId="0" fontId="12" fillId="8" borderId="0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vertical="center"/>
    </xf>
    <xf numFmtId="0" fontId="9" fillId="8" borderId="6" xfId="1" applyFont="1" applyFill="1" applyBorder="1" applyAlignment="1">
      <alignment vertical="center"/>
    </xf>
    <xf numFmtId="0" fontId="13" fillId="10" borderId="7" xfId="1" applyFont="1" applyFill="1" applyBorder="1" applyAlignment="1">
      <alignment vertical="center"/>
    </xf>
    <xf numFmtId="0" fontId="13" fillId="10" borderId="8" xfId="1" applyFont="1" applyFill="1" applyBorder="1" applyAlignment="1">
      <alignment vertical="center"/>
    </xf>
    <xf numFmtId="0" fontId="9" fillId="10" borderId="9" xfId="1" applyFont="1" applyFill="1" applyBorder="1" applyAlignment="1">
      <alignment vertical="center"/>
    </xf>
    <xf numFmtId="170" fontId="13" fillId="8" borderId="6" xfId="2" applyNumberFormat="1" applyFont="1" applyFill="1" applyBorder="1" applyAlignment="1">
      <alignment vertical="center"/>
    </xf>
    <xf numFmtId="170" fontId="9" fillId="8" borderId="6" xfId="2" applyNumberFormat="1" applyFont="1" applyFill="1" applyBorder="1" applyAlignment="1">
      <alignment vertical="center"/>
    </xf>
    <xf numFmtId="170" fontId="8" fillId="8" borderId="0" xfId="2" applyNumberFormat="1" applyFont="1" applyFill="1" applyBorder="1" applyAlignment="1">
      <alignment vertical="center"/>
    </xf>
    <xf numFmtId="171" fontId="13" fillId="8" borderId="6" xfId="2" applyNumberFormat="1" applyFont="1" applyFill="1" applyBorder="1" applyAlignment="1">
      <alignment horizontal="center" vertical="center"/>
    </xf>
    <xf numFmtId="171" fontId="9" fillId="8" borderId="6" xfId="2" applyNumberFormat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72" fontId="13" fillId="8" borderId="6" xfId="1" applyNumberFormat="1" applyFont="1" applyFill="1" applyBorder="1" applyAlignment="1">
      <alignment vertical="center"/>
    </xf>
    <xf numFmtId="172" fontId="9" fillId="8" borderId="6" xfId="1" applyNumberFormat="1" applyFont="1" applyFill="1" applyBorder="1" applyAlignment="1">
      <alignment vertical="center"/>
    </xf>
    <xf numFmtId="172" fontId="15" fillId="8" borderId="6" xfId="1" applyNumberFormat="1" applyFont="1" applyFill="1" applyBorder="1" applyAlignment="1">
      <alignment vertical="center"/>
    </xf>
    <xf numFmtId="172" fontId="14" fillId="8" borderId="6" xfId="1" applyNumberFormat="1" applyFont="1" applyFill="1" applyBorder="1" applyAlignment="1">
      <alignment vertical="center"/>
    </xf>
    <xf numFmtId="173" fontId="13" fillId="8" borderId="6" xfId="1" applyNumberFormat="1" applyFont="1" applyFill="1" applyBorder="1" applyAlignment="1">
      <alignment vertical="center"/>
    </xf>
    <xf numFmtId="168" fontId="9" fillId="8" borderId="6" xfId="2" applyFont="1" applyFill="1" applyBorder="1" applyAlignment="1">
      <alignment vertical="center"/>
    </xf>
    <xf numFmtId="173" fontId="9" fillId="8" borderId="6" xfId="1" applyNumberFormat="1" applyFont="1" applyFill="1" applyBorder="1" applyAlignment="1">
      <alignment vertical="center"/>
    </xf>
    <xf numFmtId="0" fontId="8" fillId="8" borderId="11" xfId="1" applyFont="1" applyFill="1" applyBorder="1" applyAlignment="1">
      <alignment vertical="center"/>
    </xf>
    <xf numFmtId="0" fontId="17" fillId="8" borderId="11" xfId="1" applyFont="1" applyFill="1" applyBorder="1" applyAlignment="1">
      <alignment vertical="center"/>
    </xf>
    <xf numFmtId="0" fontId="13" fillId="8" borderId="0" xfId="1" applyFont="1" applyFill="1" applyBorder="1" applyAlignment="1">
      <alignment vertical="center"/>
    </xf>
    <xf numFmtId="0" fontId="15" fillId="8" borderId="0" xfId="1" applyFont="1" applyFill="1" applyBorder="1" applyAlignment="1">
      <alignment horizontal="left" vertical="center" indent="1"/>
    </xf>
    <xf numFmtId="0" fontId="6" fillId="8" borderId="0" xfId="1" applyFont="1" applyFill="1" applyBorder="1" applyAlignment="1">
      <alignment vertical="center"/>
    </xf>
    <xf numFmtId="0" fontId="1" fillId="8" borderId="0" xfId="1" applyFill="1" applyBorder="1"/>
    <xf numFmtId="0" fontId="1" fillId="8" borderId="0" xfId="1" applyFill="1"/>
    <xf numFmtId="169" fontId="12" fillId="9" borderId="13" xfId="1" applyNumberFormat="1" applyFont="1" applyFill="1" applyBorder="1" applyAlignment="1">
      <alignment horizontal="center" vertical="center"/>
    </xf>
    <xf numFmtId="169" fontId="12" fillId="9" borderId="14" xfId="1" applyNumberFormat="1" applyFont="1" applyFill="1" applyBorder="1" applyAlignment="1">
      <alignment horizontal="center" vertical="center"/>
    </xf>
    <xf numFmtId="169" fontId="10" fillId="9" borderId="14" xfId="1" applyNumberFormat="1" applyFont="1" applyFill="1" applyBorder="1" applyAlignment="1">
      <alignment horizontal="center" vertical="center"/>
    </xf>
    <xf numFmtId="0" fontId="18" fillId="8" borderId="0" xfId="1" applyFont="1" applyFill="1" applyAlignment="1">
      <alignment horizontal="center" vertical="center"/>
    </xf>
    <xf numFmtId="17" fontId="12" fillId="10" borderId="15" xfId="1" applyNumberFormat="1" applyFont="1" applyFill="1" applyBorder="1" applyAlignment="1">
      <alignment vertical="center"/>
    </xf>
    <xf numFmtId="171" fontId="18" fillId="8" borderId="6" xfId="2" applyNumberFormat="1" applyFont="1" applyFill="1" applyBorder="1" applyAlignment="1">
      <alignment horizontal="center" vertical="center"/>
    </xf>
    <xf numFmtId="171" fontId="19" fillId="8" borderId="6" xfId="2" applyNumberFormat="1" applyFont="1" applyFill="1" applyBorder="1" applyAlignment="1">
      <alignment horizontal="center" vertical="center"/>
    </xf>
    <xf numFmtId="171" fontId="18" fillId="8" borderId="11" xfId="2" applyNumberFormat="1" applyFont="1" applyFill="1" applyBorder="1" applyAlignment="1">
      <alignment horizontal="center" vertical="center"/>
    </xf>
    <xf numFmtId="0" fontId="18" fillId="10" borderId="6" xfId="1" applyFont="1" applyFill="1" applyBorder="1" applyAlignment="1">
      <alignment horizontal="center" vertical="center"/>
    </xf>
    <xf numFmtId="171" fontId="18" fillId="8" borderId="13" xfId="2" applyNumberFormat="1" applyFont="1" applyFill="1" applyBorder="1" applyAlignment="1">
      <alignment horizontal="center" vertical="center"/>
    </xf>
    <xf numFmtId="171" fontId="19" fillId="8" borderId="13" xfId="2" applyNumberFormat="1" applyFont="1" applyFill="1" applyBorder="1" applyAlignment="1">
      <alignment horizontal="center" vertical="center"/>
    </xf>
    <xf numFmtId="41" fontId="8" fillId="8" borderId="11" xfId="1" applyNumberFormat="1" applyFont="1" applyFill="1" applyBorder="1" applyAlignment="1">
      <alignment horizontal="center" vertical="center"/>
    </xf>
    <xf numFmtId="41" fontId="20" fillId="8" borderId="11" xfId="1" applyNumberFormat="1" applyFont="1" applyFill="1" applyBorder="1" applyAlignment="1">
      <alignment horizontal="center" vertical="center"/>
    </xf>
    <xf numFmtId="0" fontId="17" fillId="8" borderId="0" xfId="1" applyFont="1" applyFill="1" applyBorder="1" applyAlignment="1">
      <alignment vertical="center"/>
    </xf>
    <xf numFmtId="0" fontId="9" fillId="94" borderId="2" xfId="1" applyFont="1" applyFill="1" applyBorder="1" applyAlignment="1">
      <alignment horizontal="center" vertical="center"/>
    </xf>
    <xf numFmtId="169" fontId="10" fillId="94" borderId="3" xfId="1" applyNumberFormat="1" applyFont="1" applyFill="1" applyBorder="1" applyAlignment="1">
      <alignment horizontal="center" vertical="center"/>
    </xf>
    <xf numFmtId="169" fontId="10" fillId="94" borderId="4" xfId="1" applyNumberFormat="1" applyFont="1" applyFill="1" applyBorder="1" applyAlignment="1">
      <alignment horizontal="center" vertical="center"/>
    </xf>
    <xf numFmtId="169" fontId="11" fillId="94" borderId="4" xfId="1" applyNumberFormat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vertical="center"/>
    </xf>
    <xf numFmtId="0" fontId="9" fillId="94" borderId="5" xfId="1" applyFont="1" applyFill="1" applyBorder="1" applyAlignment="1">
      <alignment horizontal="left" vertical="center" indent="1"/>
    </xf>
    <xf numFmtId="0" fontId="9" fillId="94" borderId="5" xfId="1" applyFont="1" applyFill="1" applyBorder="1" applyAlignment="1">
      <alignment horizontal="centerContinuous" vertical="center"/>
    </xf>
    <xf numFmtId="170" fontId="9" fillId="94" borderId="5" xfId="2" applyNumberFormat="1" applyFont="1" applyFill="1" applyBorder="1" applyAlignment="1">
      <alignment vertical="center"/>
    </xf>
    <xf numFmtId="170" fontId="9" fillId="94" borderId="5" xfId="2" applyNumberFormat="1" applyFont="1" applyFill="1" applyBorder="1" applyAlignment="1">
      <alignment horizontal="left" vertical="center" indent="2"/>
    </xf>
    <xf numFmtId="0" fontId="14" fillId="94" borderId="5" xfId="1" applyFont="1" applyFill="1" applyBorder="1" applyAlignment="1">
      <alignment vertical="center"/>
    </xf>
    <xf numFmtId="0" fontId="14" fillId="94" borderId="5" xfId="1" applyFont="1" applyFill="1" applyBorder="1" applyAlignment="1">
      <alignment vertical="center" wrapText="1"/>
    </xf>
    <xf numFmtId="0" fontId="16" fillId="94" borderId="10" xfId="1" applyFont="1" applyFill="1" applyBorder="1" applyAlignment="1">
      <alignment horizontal="left" vertical="center" indent="1"/>
    </xf>
    <xf numFmtId="169" fontId="10" fillId="94" borderId="14" xfId="1" applyNumberFormat="1" applyFont="1" applyFill="1" applyBorder="1" applyAlignment="1">
      <alignment horizontal="center" vertical="center"/>
    </xf>
    <xf numFmtId="0" fontId="9" fillId="94" borderId="12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left" vertical="center"/>
    </xf>
    <xf numFmtId="0" fontId="9" fillId="94" borderId="10" xfId="1" applyFont="1" applyFill="1" applyBorder="1" applyAlignment="1">
      <alignment horizontal="left" vertical="center"/>
    </xf>
    <xf numFmtId="172" fontId="205" fillId="8" borderId="6" xfId="1" applyNumberFormat="1" applyFont="1" applyFill="1" applyBorder="1" applyAlignment="1">
      <alignment vertical="center"/>
    </xf>
    <xf numFmtId="0" fontId="15" fillId="8" borderId="0" xfId="1" applyFont="1" applyFill="1" applyBorder="1" applyAlignment="1">
      <alignment vertical="center"/>
    </xf>
    <xf numFmtId="172" fontId="206" fillId="8" borderId="6" xfId="1" applyNumberFormat="1" applyFont="1" applyFill="1" applyBorder="1" applyAlignment="1">
      <alignment vertical="center"/>
    </xf>
    <xf numFmtId="41" fontId="207" fillId="8" borderId="11" xfId="1" applyNumberFormat="1" applyFont="1" applyFill="1" applyBorder="1" applyAlignment="1">
      <alignment horizontal="center" vertical="center"/>
    </xf>
    <xf numFmtId="0" fontId="205" fillId="8" borderId="6" xfId="1" applyFont="1" applyFill="1" applyBorder="1" applyAlignment="1">
      <alignment vertical="center"/>
    </xf>
    <xf numFmtId="0" fontId="208" fillId="8" borderId="6" xfId="1" applyFont="1" applyFill="1" applyBorder="1" applyAlignment="1">
      <alignment vertical="center"/>
    </xf>
    <xf numFmtId="0" fontId="209" fillId="8" borderId="0" xfId="1" applyFont="1" applyFill="1" applyBorder="1" applyAlignment="1">
      <alignment vertical="center"/>
    </xf>
    <xf numFmtId="0" fontId="210" fillId="8" borderId="0" xfId="1" applyFont="1" applyFill="1" applyBorder="1" applyAlignment="1">
      <alignment vertical="center"/>
    </xf>
    <xf numFmtId="0" fontId="208" fillId="10" borderId="9" xfId="1" applyFont="1" applyFill="1" applyBorder="1" applyAlignment="1">
      <alignment vertical="center"/>
    </xf>
    <xf numFmtId="0" fontId="211" fillId="8" borderId="0" xfId="1" applyFont="1" applyFill="1" applyBorder="1"/>
    <xf numFmtId="171" fontId="20" fillId="8" borderId="6" xfId="2" applyNumberFormat="1" applyFont="1" applyFill="1" applyBorder="1" applyAlignment="1">
      <alignment horizontal="center" vertical="center"/>
    </xf>
    <xf numFmtId="171" fontId="8" fillId="8" borderId="11" xfId="2" applyNumberFormat="1" applyFont="1" applyFill="1" applyBorder="1" applyAlignment="1">
      <alignment horizontal="center" vertical="center"/>
    </xf>
    <xf numFmtId="0" fontId="8" fillId="10" borderId="6" xfId="1" applyFont="1" applyFill="1" applyBorder="1" applyAlignment="1">
      <alignment horizontal="center" vertical="center"/>
    </xf>
    <xf numFmtId="173" fontId="208" fillId="8" borderId="6" xfId="1" applyNumberFormat="1" applyFont="1" applyFill="1" applyBorder="1" applyAlignment="1">
      <alignment vertical="center"/>
    </xf>
    <xf numFmtId="0" fontId="213" fillId="8" borderId="11" xfId="1" applyFont="1" applyFill="1" applyBorder="1" applyAlignment="1">
      <alignment vertical="center"/>
    </xf>
    <xf numFmtId="0" fontId="212" fillId="8" borderId="0" xfId="1" applyFont="1" applyFill="1" applyBorder="1"/>
    <xf numFmtId="17" fontId="214" fillId="10" borderId="15" xfId="1" applyNumberFormat="1" applyFont="1" applyFill="1" applyBorder="1" applyAlignment="1">
      <alignment vertical="center"/>
    </xf>
    <xf numFmtId="171" fontId="210" fillId="8" borderId="11" xfId="2" applyNumberFormat="1" applyFont="1" applyFill="1" applyBorder="1" applyAlignment="1">
      <alignment horizontal="center" vertical="center"/>
    </xf>
    <xf numFmtId="0" fontId="210" fillId="10" borderId="6" xfId="1" applyFont="1" applyFill="1" applyBorder="1" applyAlignment="1">
      <alignment horizontal="center" vertical="center"/>
    </xf>
    <xf numFmtId="3" fontId="9" fillId="8" borderId="6" xfId="1" applyNumberFormat="1" applyFont="1" applyFill="1" applyBorder="1" applyAlignment="1">
      <alignment vertical="center"/>
    </xf>
    <xf numFmtId="171" fontId="20" fillId="8" borderId="12" xfId="2" applyNumberFormat="1" applyFont="1" applyFill="1" applyBorder="1" applyAlignment="1">
      <alignment horizontal="center" vertical="center"/>
    </xf>
    <xf numFmtId="41" fontId="20" fillId="8" borderId="10" xfId="1" applyNumberFormat="1" applyFont="1" applyFill="1" applyBorder="1" applyAlignment="1">
      <alignment horizontal="center" vertical="center"/>
    </xf>
    <xf numFmtId="171" fontId="20" fillId="8" borderId="50" xfId="2" applyNumberFormat="1" applyFont="1" applyFill="1" applyBorder="1" applyAlignment="1">
      <alignment horizontal="center" vertical="center"/>
    </xf>
    <xf numFmtId="171" fontId="20" fillId="8" borderId="34" xfId="2" applyNumberFormat="1" applyFont="1" applyFill="1" applyBorder="1" applyAlignment="1">
      <alignment horizontal="center" vertical="center"/>
    </xf>
    <xf numFmtId="41" fontId="20" fillId="8" borderId="80" xfId="1" applyNumberFormat="1" applyFont="1" applyFill="1" applyBorder="1" applyAlignment="1">
      <alignment horizontal="center" vertical="center"/>
    </xf>
    <xf numFmtId="171" fontId="20" fillId="8" borderId="5" xfId="2" applyNumberFormat="1" applyFont="1" applyFill="1" applyBorder="1" applyAlignment="1">
      <alignment horizontal="center" vertical="center"/>
    </xf>
    <xf numFmtId="3" fontId="9" fillId="0" borderId="6" xfId="1" applyNumberFormat="1" applyFont="1" applyFill="1" applyBorder="1" applyAlignment="1">
      <alignment vertical="center"/>
    </xf>
    <xf numFmtId="0" fontId="0" fillId="96" borderId="81" xfId="0" applyFill="1" applyBorder="1" applyAlignment="1">
      <alignment horizontal="left" vertical="top" wrapText="1"/>
    </xf>
    <xf numFmtId="0" fontId="216" fillId="96" borderId="81" xfId="0" applyFont="1" applyFill="1" applyBorder="1" applyAlignment="1">
      <alignment horizontal="center" vertical="top" wrapText="1"/>
    </xf>
    <xf numFmtId="0" fontId="216" fillId="97" borderId="82" xfId="0" applyFont="1" applyFill="1" applyBorder="1" applyAlignment="1">
      <alignment horizontal="center" vertical="top" wrapText="1"/>
    </xf>
    <xf numFmtId="0" fontId="217" fillId="0" borderId="0" xfId="0" applyFont="1" applyAlignment="1">
      <alignment horizontal="center"/>
    </xf>
    <xf numFmtId="0" fontId="218" fillId="0" borderId="0" xfId="0" applyFont="1"/>
    <xf numFmtId="17" fontId="0" fillId="0" borderId="0" xfId="0" applyNumberFormat="1"/>
    <xf numFmtId="171" fontId="0" fillId="0" borderId="0" xfId="6344" applyNumberFormat="1" applyFont="1"/>
    <xf numFmtId="171" fontId="0" fillId="0" borderId="0" xfId="0" applyNumberFormat="1"/>
    <xf numFmtId="0" fontId="0" fillId="0" borderId="0" xfId="0" applyAlignment="1">
      <alignment wrapText="1"/>
    </xf>
    <xf numFmtId="0" fontId="215" fillId="0" borderId="0" xfId="0" applyFont="1"/>
    <xf numFmtId="171" fontId="215" fillId="0" borderId="0" xfId="0" applyNumberFormat="1" applyFont="1"/>
    <xf numFmtId="171" fontId="215" fillId="95" borderId="0" xfId="0" applyNumberFormat="1" applyFont="1" applyFill="1"/>
    <xf numFmtId="171" fontId="215" fillId="0" borderId="0" xfId="6344" applyNumberFormat="1" applyFont="1"/>
    <xf numFmtId="0" fontId="214" fillId="8" borderId="0" xfId="1" applyFont="1" applyFill="1" applyBorder="1" applyAlignment="1">
      <alignment horizontal="center" vertical="center"/>
    </xf>
    <xf numFmtId="0" fontId="14" fillId="94" borderId="5" xfId="1" applyFont="1" applyFill="1" applyBorder="1" applyAlignment="1">
      <alignment horizontal="left" vertical="center" wrapText="1"/>
    </xf>
  </cellXfs>
  <cellStyles count="634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" xfId="6344" builtinId="3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2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1"/>
    <cellStyle name="Normal 10 10 2" xfId="5344"/>
    <cellStyle name="Normal 10 11" xfId="5345"/>
    <cellStyle name="Normal 10 2" xfId="5346"/>
    <cellStyle name="Normal 10 3" xfId="5347"/>
    <cellStyle name="Normal 10 4" xfId="5348"/>
    <cellStyle name="Normal 10 5" xfId="5349"/>
    <cellStyle name="Normal 10 6" xfId="5350"/>
    <cellStyle name="Normal 10 7" xfId="5351"/>
    <cellStyle name="Normal 10 8" xfId="5352"/>
    <cellStyle name="Normal 10 9" xfId="5353"/>
    <cellStyle name="Normal 100" xfId="5354"/>
    <cellStyle name="Normal 101" xfId="5355"/>
    <cellStyle name="Normal 102" xfId="5356"/>
    <cellStyle name="Normal 103" xfId="5357"/>
    <cellStyle name="Normal 104" xfId="5358"/>
    <cellStyle name="Normal 105" xfId="5359"/>
    <cellStyle name="Normal 106" xfId="5360"/>
    <cellStyle name="Normal 107" xfId="5361"/>
    <cellStyle name="Normal 108" xfId="5362"/>
    <cellStyle name="Normal 109" xfId="5363"/>
    <cellStyle name="Normal 11" xfId="5364"/>
    <cellStyle name="Normal 11 2" xfId="5365"/>
    <cellStyle name="Normal 11 2 2" xfId="5366"/>
    <cellStyle name="Normal 11 2_(19) Loan Feb-11(Feb-11 figures)" xfId="5367"/>
    <cellStyle name="Normal 11 3" xfId="5368"/>
    <cellStyle name="Normal 11 3 2" xfId="5369"/>
    <cellStyle name="Normal 11 3_(19) Loan Feb-11(Feb-11 figures)" xfId="5370"/>
    <cellStyle name="Normal 11 4" xfId="5371"/>
    <cellStyle name="Normal 11 4 2" xfId="5372"/>
    <cellStyle name="Normal 11 4_(19) Loan Feb-11(Feb-11 figures)" xfId="5373"/>
    <cellStyle name="Normal 11 5" xfId="5374"/>
    <cellStyle name="Normal 11 5 2" xfId="5375"/>
    <cellStyle name="Normal 11 5_(19) Loan Feb-11(Feb-11 figures)" xfId="5376"/>
    <cellStyle name="Normal 11 6" xfId="5377"/>
    <cellStyle name="Normal 11 6 2" xfId="5378"/>
    <cellStyle name="Normal 11 6_(19) Loan Feb-11(Feb-11 figures)" xfId="5379"/>
    <cellStyle name="Normal 11 7" xfId="5380"/>
    <cellStyle name="Normal 110" xfId="5381"/>
    <cellStyle name="Normal 111" xfId="5382"/>
    <cellStyle name="Normal 112" xfId="5383"/>
    <cellStyle name="Normal 113" xfId="5384"/>
    <cellStyle name="Normal 114" xfId="5385"/>
    <cellStyle name="Normal 115" xfId="5386"/>
    <cellStyle name="Normal 116" xfId="5387"/>
    <cellStyle name="Normal 117" xfId="5388"/>
    <cellStyle name="Normal 118" xfId="5389"/>
    <cellStyle name="Normal 119" xfId="5390"/>
    <cellStyle name="Normal 12" xfId="5391"/>
    <cellStyle name="Normal 120" xfId="5392"/>
    <cellStyle name="Normal 121" xfId="5393"/>
    <cellStyle name="Normal 122" xfId="5394"/>
    <cellStyle name="Normal 123" xfId="5395"/>
    <cellStyle name="Normal 124" xfId="5396"/>
    <cellStyle name="Normal 125" xfId="5397"/>
    <cellStyle name="Normal 126" xfId="5398"/>
    <cellStyle name="Normal 127" xfId="5399"/>
    <cellStyle name="Normal 128" xfId="5400"/>
    <cellStyle name="Normal 129" xfId="5401"/>
    <cellStyle name="Normal 13" xfId="5402"/>
    <cellStyle name="Normal 13 10" xfId="5403"/>
    <cellStyle name="Normal 13 10 2" xfId="5404"/>
    <cellStyle name="Normal 13 10 2 2" xfId="5405"/>
    <cellStyle name="Normal 13 10 3" xfId="5406"/>
    <cellStyle name="Normal 13 2" xfId="5407"/>
    <cellStyle name="Normal 13 2 2" xfId="5408"/>
    <cellStyle name="Normal 13 2 2 2" xfId="5409"/>
    <cellStyle name="Normal 13 2 3" xfId="5410"/>
    <cellStyle name="Normal 13 3" xfId="5411"/>
    <cellStyle name="Normal 13 3 2" xfId="5412"/>
    <cellStyle name="Normal 13 3 2 2" xfId="5413"/>
    <cellStyle name="Normal 13 3 3" xfId="5414"/>
    <cellStyle name="Normal 13 4" xfId="5415"/>
    <cellStyle name="Normal 13 4 2" xfId="5416"/>
    <cellStyle name="Normal 13 4 2 2" xfId="5417"/>
    <cellStyle name="Normal 13 4 3" xfId="5418"/>
    <cellStyle name="Normal 13 5" xfId="5419"/>
    <cellStyle name="Normal 13 5 2" xfId="5420"/>
    <cellStyle name="Normal 13 5 2 2" xfId="5421"/>
    <cellStyle name="Normal 13 5 3" xfId="5422"/>
    <cellStyle name="Normal 13 6" xfId="5423"/>
    <cellStyle name="Normal 13 6 2" xfId="5424"/>
    <cellStyle name="Normal 13 6 2 2" xfId="5425"/>
    <cellStyle name="Normal 13 6 3" xfId="5426"/>
    <cellStyle name="Normal 13 7" xfId="5427"/>
    <cellStyle name="Normal 13 7 2" xfId="5428"/>
    <cellStyle name="Normal 13 7 2 2" xfId="5429"/>
    <cellStyle name="Normal 13 7 3" xfId="5430"/>
    <cellStyle name="Normal 13 8" xfId="5431"/>
    <cellStyle name="Normal 13 8 2" xfId="5432"/>
    <cellStyle name="Normal 13 8 2 2" xfId="5433"/>
    <cellStyle name="Normal 13 8 3" xfId="5434"/>
    <cellStyle name="Normal 13 9" xfId="5435"/>
    <cellStyle name="Normal 13 9 2" xfId="5436"/>
    <cellStyle name="Normal 13 9 2 2" xfId="5437"/>
    <cellStyle name="Normal 13 9 3" xfId="5438"/>
    <cellStyle name="Normal 130" xfId="5439"/>
    <cellStyle name="Normal 131" xfId="5440"/>
    <cellStyle name="Normal 132" xfId="5441"/>
    <cellStyle name="Normal 133" xfId="5442"/>
    <cellStyle name="Normal 134" xfId="5443"/>
    <cellStyle name="Normal 135" xfId="5444"/>
    <cellStyle name="Normal 136" xfId="5445"/>
    <cellStyle name="Normal 137" xfId="5446"/>
    <cellStyle name="Normal 138" xfId="5447"/>
    <cellStyle name="Normal 139" xfId="5448"/>
    <cellStyle name="Normal 14" xfId="5449"/>
    <cellStyle name="Normal 140" xfId="5450"/>
    <cellStyle name="Normal 141" xfId="5451"/>
    <cellStyle name="Normal 142" xfId="5452"/>
    <cellStyle name="Normal 143" xfId="5453"/>
    <cellStyle name="Normal 144" xfId="5454"/>
    <cellStyle name="Normal 15" xfId="5455"/>
    <cellStyle name="Normal 16" xfId="5456"/>
    <cellStyle name="Normal 17" xfId="5457"/>
    <cellStyle name="Normal 18" xfId="5458"/>
    <cellStyle name="Normal 19" xfId="5459"/>
    <cellStyle name="Normal 2" xfId="5460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ion/Off%20Site/BANKS/CONSOLIDATION/ELECTRONIC%20BANKING/Consolidation/2015/Electronic%20Banking%20December%202015%20XBR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ion/Off%20Site/BANKS/CONSOLIDATION/ELECTRONIC%20BANKING/Consolidation/2016/Jan-16-Electronic%20banki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ion/Off%20Site/BANKS/CONSOLIDATION/IMPAIRED%20CREDITS/2015/CONSOLIDATION-2015/SIC-DECEMBER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-15"/>
      <sheetName val="working"/>
    </sheetNames>
    <sheetDataSet>
      <sheetData sheetId="0">
        <row r="8">
          <cell r="W8">
            <v>464</v>
          </cell>
        </row>
        <row r="9">
          <cell r="W9">
            <v>1669951</v>
          </cell>
        </row>
        <row r="10">
          <cell r="W10">
            <v>268819</v>
          </cell>
        </row>
        <row r="11">
          <cell r="W11">
            <v>1288206</v>
          </cell>
        </row>
        <row r="12">
          <cell r="W12">
            <v>112926</v>
          </cell>
        </row>
        <row r="48">
          <cell r="W48">
            <v>332711</v>
          </cell>
        </row>
        <row r="49">
          <cell r="W49">
            <v>752770</v>
          </cell>
        </row>
        <row r="52">
          <cell r="W52">
            <v>351154714710.41998</v>
          </cell>
        </row>
        <row r="81">
          <cell r="W81">
            <v>7340347</v>
          </cell>
        </row>
        <row r="82">
          <cell r="W82">
            <v>17686962684.089996</v>
          </cell>
        </row>
        <row r="85">
          <cell r="W85">
            <v>2392261258.96</v>
          </cell>
        </row>
        <row r="86">
          <cell r="W86">
            <v>2180434349.1199999</v>
          </cell>
        </row>
      </sheetData>
      <sheetData sheetId="1">
        <row r="32">
          <cell r="AW32">
            <v>224481088057.75986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-16"/>
      <sheetName val="working"/>
    </sheetNames>
    <sheetDataSet>
      <sheetData sheetId="0">
        <row r="8">
          <cell r="U8">
            <v>464</v>
          </cell>
        </row>
        <row r="9">
          <cell r="U9">
            <v>1678653</v>
          </cell>
        </row>
        <row r="10">
          <cell r="U10">
            <v>265463</v>
          </cell>
        </row>
        <row r="11">
          <cell r="U11">
            <v>1298271</v>
          </cell>
        </row>
        <row r="12">
          <cell r="U12">
            <v>114919</v>
          </cell>
        </row>
        <row r="48">
          <cell r="U48">
            <v>336839</v>
          </cell>
        </row>
        <row r="49">
          <cell r="U49">
            <v>566194</v>
          </cell>
        </row>
        <row r="52">
          <cell r="U52">
            <v>181541178125.25</v>
          </cell>
        </row>
        <row r="81">
          <cell r="U81">
            <v>5541738</v>
          </cell>
        </row>
        <row r="82">
          <cell r="U82">
            <v>12299681057.25</v>
          </cell>
        </row>
        <row r="85">
          <cell r="U85">
            <v>2750551969.73</v>
          </cell>
        </row>
        <row r="86">
          <cell r="U86">
            <v>2464659910.9100003</v>
          </cell>
        </row>
      </sheetData>
      <sheetData sheetId="1">
        <row r="32">
          <cell r="AX32">
            <v>181541178125.25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 Mtius"/>
      <sheetName val="outside Mtius"/>
      <sheetName val="impaired by continent"/>
      <sheetName val="continent"/>
      <sheetName val="list"/>
      <sheetName val="comparative figures"/>
    </sheetNames>
    <sheetDataSet>
      <sheetData sheetId="0"/>
      <sheetData sheetId="1">
        <row r="30">
          <cell r="CQ30">
            <v>196.97286250069999</v>
          </cell>
        </row>
        <row r="33">
          <cell r="CQ33">
            <v>5.7619999999999996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0"/>
  <sheetViews>
    <sheetView tabSelected="1" zoomScaleNormal="100" workbookViewId="0">
      <pane xSplit="27" ySplit="3" topLeftCell="AL25" activePane="bottomRight" state="frozen"/>
      <selection pane="topRight" activeCell="AB1" sqref="AB1"/>
      <selection pane="bottomLeft" activeCell="A4" sqref="A4"/>
      <selection pane="bottomRight" activeCell="A28" sqref="A28"/>
    </sheetView>
  </sheetViews>
  <sheetFormatPr defaultColWidth="30.42578125" defaultRowHeight="12.75"/>
  <cols>
    <col min="1" max="1" width="35.140625" style="3" customWidth="1"/>
    <col min="2" max="10" width="10.85546875" style="4" hidden="1" customWidth="1"/>
    <col min="11" max="15" width="11.7109375" style="4" hidden="1" customWidth="1"/>
    <col min="16" max="37" width="11.85546875" style="4" hidden="1" customWidth="1"/>
    <col min="38" max="42" width="11.85546875" style="4" bestFit="1" customWidth="1"/>
    <col min="43" max="47" width="11.85546875" style="70" bestFit="1" customWidth="1"/>
    <col min="48" max="48" width="12.7109375" style="70" bestFit="1" customWidth="1"/>
    <col min="49" max="50" width="12.7109375" style="70" customWidth="1"/>
    <col min="51" max="257" width="30.42578125" style="4"/>
    <col min="258" max="258" width="34.85546875" style="4" customWidth="1"/>
    <col min="259" max="267" width="10.85546875" style="4" customWidth="1"/>
    <col min="268" max="279" width="11.7109375" style="4" customWidth="1"/>
    <col min="280" max="280" width="30.42578125" style="4"/>
    <col min="281" max="281" width="37" style="4" customWidth="1"/>
    <col min="282" max="513" width="30.42578125" style="4"/>
    <col min="514" max="514" width="34.85546875" style="4" customWidth="1"/>
    <col min="515" max="523" width="10.85546875" style="4" customWidth="1"/>
    <col min="524" max="535" width="11.7109375" style="4" customWidth="1"/>
    <col min="536" max="536" width="30.42578125" style="4"/>
    <col min="537" max="537" width="37" style="4" customWidth="1"/>
    <col min="538" max="769" width="30.42578125" style="4"/>
    <col min="770" max="770" width="34.85546875" style="4" customWidth="1"/>
    <col min="771" max="779" width="10.85546875" style="4" customWidth="1"/>
    <col min="780" max="791" width="11.7109375" style="4" customWidth="1"/>
    <col min="792" max="792" width="30.42578125" style="4"/>
    <col min="793" max="793" width="37" style="4" customWidth="1"/>
    <col min="794" max="1025" width="30.42578125" style="4"/>
    <col min="1026" max="1026" width="34.85546875" style="4" customWidth="1"/>
    <col min="1027" max="1035" width="10.85546875" style="4" customWidth="1"/>
    <col min="1036" max="1047" width="11.7109375" style="4" customWidth="1"/>
    <col min="1048" max="1048" width="30.42578125" style="4"/>
    <col min="1049" max="1049" width="37" style="4" customWidth="1"/>
    <col min="1050" max="1281" width="30.42578125" style="4"/>
    <col min="1282" max="1282" width="34.85546875" style="4" customWidth="1"/>
    <col min="1283" max="1291" width="10.85546875" style="4" customWidth="1"/>
    <col min="1292" max="1303" width="11.7109375" style="4" customWidth="1"/>
    <col min="1304" max="1304" width="30.42578125" style="4"/>
    <col min="1305" max="1305" width="37" style="4" customWidth="1"/>
    <col min="1306" max="1537" width="30.42578125" style="4"/>
    <col min="1538" max="1538" width="34.85546875" style="4" customWidth="1"/>
    <col min="1539" max="1547" width="10.85546875" style="4" customWidth="1"/>
    <col min="1548" max="1559" width="11.7109375" style="4" customWidth="1"/>
    <col min="1560" max="1560" width="30.42578125" style="4"/>
    <col min="1561" max="1561" width="37" style="4" customWidth="1"/>
    <col min="1562" max="1793" width="30.42578125" style="4"/>
    <col min="1794" max="1794" width="34.85546875" style="4" customWidth="1"/>
    <col min="1795" max="1803" width="10.85546875" style="4" customWidth="1"/>
    <col min="1804" max="1815" width="11.7109375" style="4" customWidth="1"/>
    <col min="1816" max="1816" width="30.42578125" style="4"/>
    <col min="1817" max="1817" width="37" style="4" customWidth="1"/>
    <col min="1818" max="2049" width="30.42578125" style="4"/>
    <col min="2050" max="2050" width="34.85546875" style="4" customWidth="1"/>
    <col min="2051" max="2059" width="10.85546875" style="4" customWidth="1"/>
    <col min="2060" max="2071" width="11.7109375" style="4" customWidth="1"/>
    <col min="2072" max="2072" width="30.42578125" style="4"/>
    <col min="2073" max="2073" width="37" style="4" customWidth="1"/>
    <col min="2074" max="2305" width="30.42578125" style="4"/>
    <col min="2306" max="2306" width="34.85546875" style="4" customWidth="1"/>
    <col min="2307" max="2315" width="10.85546875" style="4" customWidth="1"/>
    <col min="2316" max="2327" width="11.7109375" style="4" customWidth="1"/>
    <col min="2328" max="2328" width="30.42578125" style="4"/>
    <col min="2329" max="2329" width="37" style="4" customWidth="1"/>
    <col min="2330" max="2561" width="30.42578125" style="4"/>
    <col min="2562" max="2562" width="34.85546875" style="4" customWidth="1"/>
    <col min="2563" max="2571" width="10.85546875" style="4" customWidth="1"/>
    <col min="2572" max="2583" width="11.7109375" style="4" customWidth="1"/>
    <col min="2584" max="2584" width="30.42578125" style="4"/>
    <col min="2585" max="2585" width="37" style="4" customWidth="1"/>
    <col min="2586" max="2817" width="30.42578125" style="4"/>
    <col min="2818" max="2818" width="34.85546875" style="4" customWidth="1"/>
    <col min="2819" max="2827" width="10.85546875" style="4" customWidth="1"/>
    <col min="2828" max="2839" width="11.7109375" style="4" customWidth="1"/>
    <col min="2840" max="2840" width="30.42578125" style="4"/>
    <col min="2841" max="2841" width="37" style="4" customWidth="1"/>
    <col min="2842" max="3073" width="30.42578125" style="4"/>
    <col min="3074" max="3074" width="34.85546875" style="4" customWidth="1"/>
    <col min="3075" max="3083" width="10.85546875" style="4" customWidth="1"/>
    <col min="3084" max="3095" width="11.7109375" style="4" customWidth="1"/>
    <col min="3096" max="3096" width="30.42578125" style="4"/>
    <col min="3097" max="3097" width="37" style="4" customWidth="1"/>
    <col min="3098" max="3329" width="30.42578125" style="4"/>
    <col min="3330" max="3330" width="34.85546875" style="4" customWidth="1"/>
    <col min="3331" max="3339" width="10.85546875" style="4" customWidth="1"/>
    <col min="3340" max="3351" width="11.7109375" style="4" customWidth="1"/>
    <col min="3352" max="3352" width="30.42578125" style="4"/>
    <col min="3353" max="3353" width="37" style="4" customWidth="1"/>
    <col min="3354" max="3585" width="30.42578125" style="4"/>
    <col min="3586" max="3586" width="34.85546875" style="4" customWidth="1"/>
    <col min="3587" max="3595" width="10.85546875" style="4" customWidth="1"/>
    <col min="3596" max="3607" width="11.7109375" style="4" customWidth="1"/>
    <col min="3608" max="3608" width="30.42578125" style="4"/>
    <col min="3609" max="3609" width="37" style="4" customWidth="1"/>
    <col min="3610" max="3841" width="30.42578125" style="4"/>
    <col min="3842" max="3842" width="34.85546875" style="4" customWidth="1"/>
    <col min="3843" max="3851" width="10.85546875" style="4" customWidth="1"/>
    <col min="3852" max="3863" width="11.7109375" style="4" customWidth="1"/>
    <col min="3864" max="3864" width="30.42578125" style="4"/>
    <col min="3865" max="3865" width="37" style="4" customWidth="1"/>
    <col min="3866" max="4097" width="30.42578125" style="4"/>
    <col min="4098" max="4098" width="34.85546875" style="4" customWidth="1"/>
    <col min="4099" max="4107" width="10.85546875" style="4" customWidth="1"/>
    <col min="4108" max="4119" width="11.7109375" style="4" customWidth="1"/>
    <col min="4120" max="4120" width="30.42578125" style="4"/>
    <col min="4121" max="4121" width="37" style="4" customWidth="1"/>
    <col min="4122" max="4353" width="30.42578125" style="4"/>
    <col min="4354" max="4354" width="34.85546875" style="4" customWidth="1"/>
    <col min="4355" max="4363" width="10.85546875" style="4" customWidth="1"/>
    <col min="4364" max="4375" width="11.7109375" style="4" customWidth="1"/>
    <col min="4376" max="4376" width="30.42578125" style="4"/>
    <col min="4377" max="4377" width="37" style="4" customWidth="1"/>
    <col min="4378" max="4609" width="30.42578125" style="4"/>
    <col min="4610" max="4610" width="34.85546875" style="4" customWidth="1"/>
    <col min="4611" max="4619" width="10.85546875" style="4" customWidth="1"/>
    <col min="4620" max="4631" width="11.7109375" style="4" customWidth="1"/>
    <col min="4632" max="4632" width="30.42578125" style="4"/>
    <col min="4633" max="4633" width="37" style="4" customWidth="1"/>
    <col min="4634" max="4865" width="30.42578125" style="4"/>
    <col min="4866" max="4866" width="34.85546875" style="4" customWidth="1"/>
    <col min="4867" max="4875" width="10.85546875" style="4" customWidth="1"/>
    <col min="4876" max="4887" width="11.7109375" style="4" customWidth="1"/>
    <col min="4888" max="4888" width="30.42578125" style="4"/>
    <col min="4889" max="4889" width="37" style="4" customWidth="1"/>
    <col min="4890" max="5121" width="30.42578125" style="4"/>
    <col min="5122" max="5122" width="34.85546875" style="4" customWidth="1"/>
    <col min="5123" max="5131" width="10.85546875" style="4" customWidth="1"/>
    <col min="5132" max="5143" width="11.7109375" style="4" customWidth="1"/>
    <col min="5144" max="5144" width="30.42578125" style="4"/>
    <col min="5145" max="5145" width="37" style="4" customWidth="1"/>
    <col min="5146" max="5377" width="30.42578125" style="4"/>
    <col min="5378" max="5378" width="34.85546875" style="4" customWidth="1"/>
    <col min="5379" max="5387" width="10.85546875" style="4" customWidth="1"/>
    <col min="5388" max="5399" width="11.7109375" style="4" customWidth="1"/>
    <col min="5400" max="5400" width="30.42578125" style="4"/>
    <col min="5401" max="5401" width="37" style="4" customWidth="1"/>
    <col min="5402" max="5633" width="30.42578125" style="4"/>
    <col min="5634" max="5634" width="34.85546875" style="4" customWidth="1"/>
    <col min="5635" max="5643" width="10.85546875" style="4" customWidth="1"/>
    <col min="5644" max="5655" width="11.7109375" style="4" customWidth="1"/>
    <col min="5656" max="5656" width="30.42578125" style="4"/>
    <col min="5657" max="5657" width="37" style="4" customWidth="1"/>
    <col min="5658" max="5889" width="30.42578125" style="4"/>
    <col min="5890" max="5890" width="34.85546875" style="4" customWidth="1"/>
    <col min="5891" max="5899" width="10.85546875" style="4" customWidth="1"/>
    <col min="5900" max="5911" width="11.7109375" style="4" customWidth="1"/>
    <col min="5912" max="5912" width="30.42578125" style="4"/>
    <col min="5913" max="5913" width="37" style="4" customWidth="1"/>
    <col min="5914" max="6145" width="30.42578125" style="4"/>
    <col min="6146" max="6146" width="34.85546875" style="4" customWidth="1"/>
    <col min="6147" max="6155" width="10.85546875" style="4" customWidth="1"/>
    <col min="6156" max="6167" width="11.7109375" style="4" customWidth="1"/>
    <col min="6168" max="6168" width="30.42578125" style="4"/>
    <col min="6169" max="6169" width="37" style="4" customWidth="1"/>
    <col min="6170" max="6401" width="30.42578125" style="4"/>
    <col min="6402" max="6402" width="34.85546875" style="4" customWidth="1"/>
    <col min="6403" max="6411" width="10.85546875" style="4" customWidth="1"/>
    <col min="6412" max="6423" width="11.7109375" style="4" customWidth="1"/>
    <col min="6424" max="6424" width="30.42578125" style="4"/>
    <col min="6425" max="6425" width="37" style="4" customWidth="1"/>
    <col min="6426" max="6657" width="30.42578125" style="4"/>
    <col min="6658" max="6658" width="34.85546875" style="4" customWidth="1"/>
    <col min="6659" max="6667" width="10.85546875" style="4" customWidth="1"/>
    <col min="6668" max="6679" width="11.7109375" style="4" customWidth="1"/>
    <col min="6680" max="6680" width="30.42578125" style="4"/>
    <col min="6681" max="6681" width="37" style="4" customWidth="1"/>
    <col min="6682" max="6913" width="30.42578125" style="4"/>
    <col min="6914" max="6914" width="34.85546875" style="4" customWidth="1"/>
    <col min="6915" max="6923" width="10.85546875" style="4" customWidth="1"/>
    <col min="6924" max="6935" width="11.7109375" style="4" customWidth="1"/>
    <col min="6936" max="6936" width="30.42578125" style="4"/>
    <col min="6937" max="6937" width="37" style="4" customWidth="1"/>
    <col min="6938" max="7169" width="30.42578125" style="4"/>
    <col min="7170" max="7170" width="34.85546875" style="4" customWidth="1"/>
    <col min="7171" max="7179" width="10.85546875" style="4" customWidth="1"/>
    <col min="7180" max="7191" width="11.7109375" style="4" customWidth="1"/>
    <col min="7192" max="7192" width="30.42578125" style="4"/>
    <col min="7193" max="7193" width="37" style="4" customWidth="1"/>
    <col min="7194" max="7425" width="30.42578125" style="4"/>
    <col min="7426" max="7426" width="34.85546875" style="4" customWidth="1"/>
    <col min="7427" max="7435" width="10.85546875" style="4" customWidth="1"/>
    <col min="7436" max="7447" width="11.7109375" style="4" customWidth="1"/>
    <col min="7448" max="7448" width="30.42578125" style="4"/>
    <col min="7449" max="7449" width="37" style="4" customWidth="1"/>
    <col min="7450" max="7681" width="30.42578125" style="4"/>
    <col min="7682" max="7682" width="34.85546875" style="4" customWidth="1"/>
    <col min="7683" max="7691" width="10.85546875" style="4" customWidth="1"/>
    <col min="7692" max="7703" width="11.7109375" style="4" customWidth="1"/>
    <col min="7704" max="7704" width="30.42578125" style="4"/>
    <col min="7705" max="7705" width="37" style="4" customWidth="1"/>
    <col min="7706" max="7937" width="30.42578125" style="4"/>
    <col min="7938" max="7938" width="34.85546875" style="4" customWidth="1"/>
    <col min="7939" max="7947" width="10.85546875" style="4" customWidth="1"/>
    <col min="7948" max="7959" width="11.7109375" style="4" customWidth="1"/>
    <col min="7960" max="7960" width="30.42578125" style="4"/>
    <col min="7961" max="7961" width="37" style="4" customWidth="1"/>
    <col min="7962" max="8193" width="30.42578125" style="4"/>
    <col min="8194" max="8194" width="34.85546875" style="4" customWidth="1"/>
    <col min="8195" max="8203" width="10.85546875" style="4" customWidth="1"/>
    <col min="8204" max="8215" width="11.7109375" style="4" customWidth="1"/>
    <col min="8216" max="8216" width="30.42578125" style="4"/>
    <col min="8217" max="8217" width="37" style="4" customWidth="1"/>
    <col min="8218" max="8449" width="30.42578125" style="4"/>
    <col min="8450" max="8450" width="34.85546875" style="4" customWidth="1"/>
    <col min="8451" max="8459" width="10.85546875" style="4" customWidth="1"/>
    <col min="8460" max="8471" width="11.7109375" style="4" customWidth="1"/>
    <col min="8472" max="8472" width="30.42578125" style="4"/>
    <col min="8473" max="8473" width="37" style="4" customWidth="1"/>
    <col min="8474" max="8705" width="30.42578125" style="4"/>
    <col min="8706" max="8706" width="34.85546875" style="4" customWidth="1"/>
    <col min="8707" max="8715" width="10.85546875" style="4" customWidth="1"/>
    <col min="8716" max="8727" width="11.7109375" style="4" customWidth="1"/>
    <col min="8728" max="8728" width="30.42578125" style="4"/>
    <col min="8729" max="8729" width="37" style="4" customWidth="1"/>
    <col min="8730" max="8961" width="30.42578125" style="4"/>
    <col min="8962" max="8962" width="34.85546875" style="4" customWidth="1"/>
    <col min="8963" max="8971" width="10.85546875" style="4" customWidth="1"/>
    <col min="8972" max="8983" width="11.7109375" style="4" customWidth="1"/>
    <col min="8984" max="8984" width="30.42578125" style="4"/>
    <col min="8985" max="8985" width="37" style="4" customWidth="1"/>
    <col min="8986" max="9217" width="30.42578125" style="4"/>
    <col min="9218" max="9218" width="34.85546875" style="4" customWidth="1"/>
    <col min="9219" max="9227" width="10.85546875" style="4" customWidth="1"/>
    <col min="9228" max="9239" width="11.7109375" style="4" customWidth="1"/>
    <col min="9240" max="9240" width="30.42578125" style="4"/>
    <col min="9241" max="9241" width="37" style="4" customWidth="1"/>
    <col min="9242" max="9473" width="30.42578125" style="4"/>
    <col min="9474" max="9474" width="34.85546875" style="4" customWidth="1"/>
    <col min="9475" max="9483" width="10.85546875" style="4" customWidth="1"/>
    <col min="9484" max="9495" width="11.7109375" style="4" customWidth="1"/>
    <col min="9496" max="9496" width="30.42578125" style="4"/>
    <col min="9497" max="9497" width="37" style="4" customWidth="1"/>
    <col min="9498" max="9729" width="30.42578125" style="4"/>
    <col min="9730" max="9730" width="34.85546875" style="4" customWidth="1"/>
    <col min="9731" max="9739" width="10.85546875" style="4" customWidth="1"/>
    <col min="9740" max="9751" width="11.7109375" style="4" customWidth="1"/>
    <col min="9752" max="9752" width="30.42578125" style="4"/>
    <col min="9753" max="9753" width="37" style="4" customWidth="1"/>
    <col min="9754" max="9985" width="30.42578125" style="4"/>
    <col min="9986" max="9986" width="34.85546875" style="4" customWidth="1"/>
    <col min="9987" max="9995" width="10.85546875" style="4" customWidth="1"/>
    <col min="9996" max="10007" width="11.7109375" style="4" customWidth="1"/>
    <col min="10008" max="10008" width="30.42578125" style="4"/>
    <col min="10009" max="10009" width="37" style="4" customWidth="1"/>
    <col min="10010" max="10241" width="30.42578125" style="4"/>
    <col min="10242" max="10242" width="34.85546875" style="4" customWidth="1"/>
    <col min="10243" max="10251" width="10.85546875" style="4" customWidth="1"/>
    <col min="10252" max="10263" width="11.7109375" style="4" customWidth="1"/>
    <col min="10264" max="10264" width="30.42578125" style="4"/>
    <col min="10265" max="10265" width="37" style="4" customWidth="1"/>
    <col min="10266" max="10497" width="30.42578125" style="4"/>
    <col min="10498" max="10498" width="34.85546875" style="4" customWidth="1"/>
    <col min="10499" max="10507" width="10.85546875" style="4" customWidth="1"/>
    <col min="10508" max="10519" width="11.7109375" style="4" customWidth="1"/>
    <col min="10520" max="10520" width="30.42578125" style="4"/>
    <col min="10521" max="10521" width="37" style="4" customWidth="1"/>
    <col min="10522" max="10753" width="30.42578125" style="4"/>
    <col min="10754" max="10754" width="34.85546875" style="4" customWidth="1"/>
    <col min="10755" max="10763" width="10.85546875" style="4" customWidth="1"/>
    <col min="10764" max="10775" width="11.7109375" style="4" customWidth="1"/>
    <col min="10776" max="10776" width="30.42578125" style="4"/>
    <col min="10777" max="10777" width="37" style="4" customWidth="1"/>
    <col min="10778" max="11009" width="30.42578125" style="4"/>
    <col min="11010" max="11010" width="34.85546875" style="4" customWidth="1"/>
    <col min="11011" max="11019" width="10.85546875" style="4" customWidth="1"/>
    <col min="11020" max="11031" width="11.7109375" style="4" customWidth="1"/>
    <col min="11032" max="11032" width="30.42578125" style="4"/>
    <col min="11033" max="11033" width="37" style="4" customWidth="1"/>
    <col min="11034" max="11265" width="30.42578125" style="4"/>
    <col min="11266" max="11266" width="34.85546875" style="4" customWidth="1"/>
    <col min="11267" max="11275" width="10.85546875" style="4" customWidth="1"/>
    <col min="11276" max="11287" width="11.7109375" style="4" customWidth="1"/>
    <col min="11288" max="11288" width="30.42578125" style="4"/>
    <col min="11289" max="11289" width="37" style="4" customWidth="1"/>
    <col min="11290" max="11521" width="30.42578125" style="4"/>
    <col min="11522" max="11522" width="34.85546875" style="4" customWidth="1"/>
    <col min="11523" max="11531" width="10.85546875" style="4" customWidth="1"/>
    <col min="11532" max="11543" width="11.7109375" style="4" customWidth="1"/>
    <col min="11544" max="11544" width="30.42578125" style="4"/>
    <col min="11545" max="11545" width="37" style="4" customWidth="1"/>
    <col min="11546" max="11777" width="30.42578125" style="4"/>
    <col min="11778" max="11778" width="34.85546875" style="4" customWidth="1"/>
    <col min="11779" max="11787" width="10.85546875" style="4" customWidth="1"/>
    <col min="11788" max="11799" width="11.7109375" style="4" customWidth="1"/>
    <col min="11800" max="11800" width="30.42578125" style="4"/>
    <col min="11801" max="11801" width="37" style="4" customWidth="1"/>
    <col min="11802" max="12033" width="30.42578125" style="4"/>
    <col min="12034" max="12034" width="34.85546875" style="4" customWidth="1"/>
    <col min="12035" max="12043" width="10.85546875" style="4" customWidth="1"/>
    <col min="12044" max="12055" width="11.7109375" style="4" customWidth="1"/>
    <col min="12056" max="12056" width="30.42578125" style="4"/>
    <col min="12057" max="12057" width="37" style="4" customWidth="1"/>
    <col min="12058" max="12289" width="30.42578125" style="4"/>
    <col min="12290" max="12290" width="34.85546875" style="4" customWidth="1"/>
    <col min="12291" max="12299" width="10.85546875" style="4" customWidth="1"/>
    <col min="12300" max="12311" width="11.7109375" style="4" customWidth="1"/>
    <col min="12312" max="12312" width="30.42578125" style="4"/>
    <col min="12313" max="12313" width="37" style="4" customWidth="1"/>
    <col min="12314" max="12545" width="30.42578125" style="4"/>
    <col min="12546" max="12546" width="34.85546875" style="4" customWidth="1"/>
    <col min="12547" max="12555" width="10.85546875" style="4" customWidth="1"/>
    <col min="12556" max="12567" width="11.7109375" style="4" customWidth="1"/>
    <col min="12568" max="12568" width="30.42578125" style="4"/>
    <col min="12569" max="12569" width="37" style="4" customWidth="1"/>
    <col min="12570" max="12801" width="30.42578125" style="4"/>
    <col min="12802" max="12802" width="34.85546875" style="4" customWidth="1"/>
    <col min="12803" max="12811" width="10.85546875" style="4" customWidth="1"/>
    <col min="12812" max="12823" width="11.7109375" style="4" customWidth="1"/>
    <col min="12824" max="12824" width="30.42578125" style="4"/>
    <col min="12825" max="12825" width="37" style="4" customWidth="1"/>
    <col min="12826" max="13057" width="30.42578125" style="4"/>
    <col min="13058" max="13058" width="34.85546875" style="4" customWidth="1"/>
    <col min="13059" max="13067" width="10.85546875" style="4" customWidth="1"/>
    <col min="13068" max="13079" width="11.7109375" style="4" customWidth="1"/>
    <col min="13080" max="13080" width="30.42578125" style="4"/>
    <col min="13081" max="13081" width="37" style="4" customWidth="1"/>
    <col min="13082" max="13313" width="30.42578125" style="4"/>
    <col min="13314" max="13314" width="34.85546875" style="4" customWidth="1"/>
    <col min="13315" max="13323" width="10.85546875" style="4" customWidth="1"/>
    <col min="13324" max="13335" width="11.7109375" style="4" customWidth="1"/>
    <col min="13336" max="13336" width="30.42578125" style="4"/>
    <col min="13337" max="13337" width="37" style="4" customWidth="1"/>
    <col min="13338" max="13569" width="30.42578125" style="4"/>
    <col min="13570" max="13570" width="34.85546875" style="4" customWidth="1"/>
    <col min="13571" max="13579" width="10.85546875" style="4" customWidth="1"/>
    <col min="13580" max="13591" width="11.7109375" style="4" customWidth="1"/>
    <col min="13592" max="13592" width="30.42578125" style="4"/>
    <col min="13593" max="13593" width="37" style="4" customWidth="1"/>
    <col min="13594" max="13825" width="30.42578125" style="4"/>
    <col min="13826" max="13826" width="34.85546875" style="4" customWidth="1"/>
    <col min="13827" max="13835" width="10.85546875" style="4" customWidth="1"/>
    <col min="13836" max="13847" width="11.7109375" style="4" customWidth="1"/>
    <col min="13848" max="13848" width="30.42578125" style="4"/>
    <col min="13849" max="13849" width="37" style="4" customWidth="1"/>
    <col min="13850" max="14081" width="30.42578125" style="4"/>
    <col min="14082" max="14082" width="34.85546875" style="4" customWidth="1"/>
    <col min="14083" max="14091" width="10.85546875" style="4" customWidth="1"/>
    <col min="14092" max="14103" width="11.7109375" style="4" customWidth="1"/>
    <col min="14104" max="14104" width="30.42578125" style="4"/>
    <col min="14105" max="14105" width="37" style="4" customWidth="1"/>
    <col min="14106" max="14337" width="30.42578125" style="4"/>
    <col min="14338" max="14338" width="34.85546875" style="4" customWidth="1"/>
    <col min="14339" max="14347" width="10.85546875" style="4" customWidth="1"/>
    <col min="14348" max="14359" width="11.7109375" style="4" customWidth="1"/>
    <col min="14360" max="14360" width="30.42578125" style="4"/>
    <col min="14361" max="14361" width="37" style="4" customWidth="1"/>
    <col min="14362" max="14593" width="30.42578125" style="4"/>
    <col min="14594" max="14594" width="34.85546875" style="4" customWidth="1"/>
    <col min="14595" max="14603" width="10.85546875" style="4" customWidth="1"/>
    <col min="14604" max="14615" width="11.7109375" style="4" customWidth="1"/>
    <col min="14616" max="14616" width="30.42578125" style="4"/>
    <col min="14617" max="14617" width="37" style="4" customWidth="1"/>
    <col min="14618" max="14849" width="30.42578125" style="4"/>
    <col min="14850" max="14850" width="34.85546875" style="4" customWidth="1"/>
    <col min="14851" max="14859" width="10.85546875" style="4" customWidth="1"/>
    <col min="14860" max="14871" width="11.7109375" style="4" customWidth="1"/>
    <col min="14872" max="14872" width="30.42578125" style="4"/>
    <col min="14873" max="14873" width="37" style="4" customWidth="1"/>
    <col min="14874" max="15105" width="30.42578125" style="4"/>
    <col min="15106" max="15106" width="34.85546875" style="4" customWidth="1"/>
    <col min="15107" max="15115" width="10.85546875" style="4" customWidth="1"/>
    <col min="15116" max="15127" width="11.7109375" style="4" customWidth="1"/>
    <col min="15128" max="15128" width="30.42578125" style="4"/>
    <col min="15129" max="15129" width="37" style="4" customWidth="1"/>
    <col min="15130" max="15361" width="30.42578125" style="4"/>
    <col min="15362" max="15362" width="34.85546875" style="4" customWidth="1"/>
    <col min="15363" max="15371" width="10.85546875" style="4" customWidth="1"/>
    <col min="15372" max="15383" width="11.7109375" style="4" customWidth="1"/>
    <col min="15384" max="15384" width="30.42578125" style="4"/>
    <col min="15385" max="15385" width="37" style="4" customWidth="1"/>
    <col min="15386" max="15617" width="30.42578125" style="4"/>
    <col min="15618" max="15618" width="34.85546875" style="4" customWidth="1"/>
    <col min="15619" max="15627" width="10.85546875" style="4" customWidth="1"/>
    <col min="15628" max="15639" width="11.7109375" style="4" customWidth="1"/>
    <col min="15640" max="15640" width="30.42578125" style="4"/>
    <col min="15641" max="15641" width="37" style="4" customWidth="1"/>
    <col min="15642" max="15873" width="30.42578125" style="4"/>
    <col min="15874" max="15874" width="34.85546875" style="4" customWidth="1"/>
    <col min="15875" max="15883" width="10.85546875" style="4" customWidth="1"/>
    <col min="15884" max="15895" width="11.7109375" style="4" customWidth="1"/>
    <col min="15896" max="15896" width="30.42578125" style="4"/>
    <col min="15897" max="15897" width="37" style="4" customWidth="1"/>
    <col min="15898" max="16129" width="30.42578125" style="4"/>
    <col min="16130" max="16130" width="34.85546875" style="4" customWidth="1"/>
    <col min="16131" max="16139" width="10.85546875" style="4" customWidth="1"/>
    <col min="16140" max="16151" width="11.7109375" style="4" customWidth="1"/>
    <col min="16152" max="16152" width="30.42578125" style="4"/>
    <col min="16153" max="16153" width="37" style="4" customWidth="1"/>
    <col min="16154" max="16384" width="30.42578125" style="4"/>
  </cols>
  <sheetData>
    <row r="1" spans="1:50" s="2" customFormat="1" ht="23.25">
      <c r="A1" s="1" t="s">
        <v>44</v>
      </c>
      <c r="AQ1" s="69"/>
      <c r="AR1" s="69"/>
      <c r="AS1" s="69"/>
      <c r="AT1" s="69"/>
      <c r="AU1" s="69"/>
      <c r="AV1" s="69"/>
      <c r="AW1" s="69"/>
      <c r="AX1" s="69"/>
    </row>
    <row r="2" spans="1:50" ht="13.5" thickBot="1">
      <c r="AU2" s="103"/>
      <c r="AV2" s="103"/>
      <c r="AW2" s="103"/>
      <c r="AX2" s="103"/>
    </row>
    <row r="3" spans="1:50" s="5" customFormat="1" ht="26.25" customHeight="1">
      <c r="A3" s="46"/>
      <c r="B3" s="47">
        <v>40910</v>
      </c>
      <c r="C3" s="48">
        <v>40941</v>
      </c>
      <c r="D3" s="48">
        <v>40971</v>
      </c>
      <c r="E3" s="48">
        <v>41003</v>
      </c>
      <c r="F3" s="48">
        <v>41034</v>
      </c>
      <c r="G3" s="48">
        <v>41066</v>
      </c>
      <c r="H3" s="48">
        <v>41097</v>
      </c>
      <c r="I3" s="48">
        <v>41129</v>
      </c>
      <c r="J3" s="48">
        <v>41161</v>
      </c>
      <c r="K3" s="48">
        <v>41192</v>
      </c>
      <c r="L3" s="48">
        <v>41224</v>
      </c>
      <c r="M3" s="48">
        <v>41255</v>
      </c>
      <c r="N3" s="48">
        <v>41275</v>
      </c>
      <c r="O3" s="48">
        <v>41307</v>
      </c>
      <c r="P3" s="49">
        <v>41336</v>
      </c>
      <c r="Q3" s="49">
        <v>41399</v>
      </c>
      <c r="R3" s="49">
        <v>41431</v>
      </c>
      <c r="S3" s="49">
        <v>41462</v>
      </c>
      <c r="T3" s="49">
        <v>41494</v>
      </c>
      <c r="U3" s="49">
        <v>41526</v>
      </c>
      <c r="V3" s="49">
        <v>41557</v>
      </c>
      <c r="W3" s="49">
        <v>41588</v>
      </c>
      <c r="X3" s="49">
        <v>41619</v>
      </c>
      <c r="Y3" s="49">
        <v>41640</v>
      </c>
      <c r="Z3" s="49">
        <v>41671</v>
      </c>
      <c r="AA3" s="49">
        <v>41700</v>
      </c>
      <c r="AB3" s="49">
        <v>41732</v>
      </c>
      <c r="AC3" s="49">
        <v>41762</v>
      </c>
      <c r="AD3" s="49">
        <v>41794</v>
      </c>
      <c r="AE3" s="49">
        <v>41825</v>
      </c>
      <c r="AF3" s="49">
        <v>41857</v>
      </c>
      <c r="AG3" s="49">
        <v>41889</v>
      </c>
      <c r="AH3" s="49">
        <v>41919</v>
      </c>
      <c r="AI3" s="49">
        <v>41950</v>
      </c>
      <c r="AJ3" s="49">
        <v>41980</v>
      </c>
      <c r="AK3" s="49">
        <v>42012</v>
      </c>
      <c r="AL3" s="49">
        <v>42037</v>
      </c>
      <c r="AM3" s="49">
        <v>42064</v>
      </c>
      <c r="AN3" s="49">
        <v>42096</v>
      </c>
      <c r="AO3" s="49">
        <v>42127</v>
      </c>
      <c r="AP3" s="49">
        <v>42159</v>
      </c>
      <c r="AQ3" s="49">
        <v>42189</v>
      </c>
      <c r="AR3" s="49">
        <v>42220</v>
      </c>
      <c r="AS3" s="49">
        <v>42252</v>
      </c>
      <c r="AT3" s="49">
        <v>42282</v>
      </c>
      <c r="AU3" s="49">
        <v>42313</v>
      </c>
      <c r="AV3" s="49">
        <v>42343</v>
      </c>
      <c r="AW3" s="49">
        <v>42375</v>
      </c>
      <c r="AX3" s="49">
        <v>42407</v>
      </c>
    </row>
    <row r="4" spans="1:50" ht="26.25" customHeight="1">
      <c r="A4" s="50" t="s">
        <v>0</v>
      </c>
      <c r="B4" s="6">
        <v>430</v>
      </c>
      <c r="C4" s="7">
        <v>430</v>
      </c>
      <c r="D4" s="7">
        <v>432</v>
      </c>
      <c r="E4" s="7">
        <v>431</v>
      </c>
      <c r="F4" s="7">
        <v>431</v>
      </c>
      <c r="G4" s="7">
        <v>430</v>
      </c>
      <c r="H4" s="7">
        <v>432</v>
      </c>
      <c r="I4" s="7">
        <v>433</v>
      </c>
      <c r="J4" s="7">
        <v>436</v>
      </c>
      <c r="K4" s="7">
        <v>437</v>
      </c>
      <c r="L4" s="7">
        <v>438</v>
      </c>
      <c r="M4" s="7">
        <v>441</v>
      </c>
      <c r="N4" s="7">
        <v>442</v>
      </c>
      <c r="O4" s="7">
        <v>443</v>
      </c>
      <c r="P4" s="8">
        <v>446</v>
      </c>
      <c r="Q4" s="8">
        <v>447</v>
      </c>
      <c r="R4" s="8">
        <v>450</v>
      </c>
      <c r="S4" s="8">
        <v>448</v>
      </c>
      <c r="T4" s="8">
        <v>448</v>
      </c>
      <c r="U4" s="8">
        <v>449</v>
      </c>
      <c r="V4" s="8">
        <v>448</v>
      </c>
      <c r="W4" s="8">
        <v>449</v>
      </c>
      <c r="X4" s="8">
        <v>450</v>
      </c>
      <c r="Y4" s="8">
        <v>450</v>
      </c>
      <c r="Z4" s="8">
        <v>449</v>
      </c>
      <c r="AA4" s="8">
        <v>451</v>
      </c>
      <c r="AB4" s="8">
        <v>451</v>
      </c>
      <c r="AC4" s="8">
        <v>452</v>
      </c>
      <c r="AD4" s="8">
        <v>454</v>
      </c>
      <c r="AE4" s="8">
        <v>453</v>
      </c>
      <c r="AF4" s="8">
        <v>453</v>
      </c>
      <c r="AG4" s="8">
        <v>453</v>
      </c>
      <c r="AH4" s="8">
        <v>453</v>
      </c>
      <c r="AI4" s="8">
        <v>453</v>
      </c>
      <c r="AJ4" s="8">
        <v>455</v>
      </c>
      <c r="AK4" s="8">
        <v>456</v>
      </c>
      <c r="AL4" s="8">
        <v>454</v>
      </c>
      <c r="AM4" s="8">
        <v>459</v>
      </c>
      <c r="AN4" s="8">
        <v>461</v>
      </c>
      <c r="AO4" s="8">
        <v>462</v>
      </c>
      <c r="AP4" s="8">
        <v>460</v>
      </c>
      <c r="AQ4" s="8">
        <v>460</v>
      </c>
      <c r="AR4" s="82">
        <v>460</v>
      </c>
      <c r="AS4" s="82">
        <v>461</v>
      </c>
      <c r="AT4" s="89">
        <v>460</v>
      </c>
      <c r="AU4" s="89">
        <v>459</v>
      </c>
      <c r="AV4" s="89">
        <f>'[2]Dec-15'!$W$8</f>
        <v>464</v>
      </c>
      <c r="AW4" s="89">
        <f>'[3]Jan-16'!$U$8</f>
        <v>464</v>
      </c>
      <c r="AX4" s="89">
        <v>465</v>
      </c>
    </row>
    <row r="5" spans="1:50" ht="6.75" customHeight="1" thickBot="1">
      <c r="A5" s="5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68"/>
      <c r="AR5" s="19"/>
      <c r="AS5" s="19"/>
      <c r="AT5" s="19"/>
      <c r="AU5" s="19"/>
      <c r="AV5" s="19"/>
      <c r="AW5" s="19"/>
      <c r="AX5" s="19"/>
    </row>
    <row r="6" spans="1:50" ht="12.75" customHeight="1" thickBot="1">
      <c r="A6" s="52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71"/>
      <c r="AR6" s="71"/>
      <c r="AS6" s="71"/>
      <c r="AT6" s="71"/>
      <c r="AU6" s="71"/>
      <c r="AV6" s="71"/>
      <c r="AW6" s="71"/>
      <c r="AX6" s="71"/>
    </row>
    <row r="7" spans="1:50" s="14" customFormat="1" ht="27" customHeight="1">
      <c r="A7" s="50" t="s">
        <v>1</v>
      </c>
      <c r="B7" s="12">
        <v>4736872</v>
      </c>
      <c r="C7" s="12">
        <v>4319467</v>
      </c>
      <c r="D7" s="12">
        <v>4841422</v>
      </c>
      <c r="E7" s="12">
        <v>4758541</v>
      </c>
      <c r="F7" s="12">
        <v>4845776</v>
      </c>
      <c r="G7" s="12">
        <v>4496701</v>
      </c>
      <c r="H7" s="12">
        <v>4733299</v>
      </c>
      <c r="I7" s="12">
        <v>4753864</v>
      </c>
      <c r="J7" s="12">
        <v>4589854</v>
      </c>
      <c r="K7" s="12">
        <v>5016549</v>
      </c>
      <c r="L7" s="12">
        <v>4831238</v>
      </c>
      <c r="M7" s="12">
        <v>6407067</v>
      </c>
      <c r="N7" s="12">
        <v>4875444</v>
      </c>
      <c r="O7" s="12">
        <v>4576070</v>
      </c>
      <c r="P7" s="13">
        <v>5159362</v>
      </c>
      <c r="Q7" s="13">
        <v>5247975</v>
      </c>
      <c r="R7" s="13">
        <v>4677566</v>
      </c>
      <c r="S7" s="13">
        <v>5215652</v>
      </c>
      <c r="T7" s="13">
        <v>5146740</v>
      </c>
      <c r="U7" s="13">
        <v>4946438</v>
      </c>
      <c r="V7" s="13">
        <v>5139787</v>
      </c>
      <c r="W7" s="13">
        <v>5093468</v>
      </c>
      <c r="X7" s="13">
        <v>6796552</v>
      </c>
      <c r="Y7" s="13">
        <v>5089885</v>
      </c>
      <c r="Z7" s="13">
        <v>4795824</v>
      </c>
      <c r="AA7" s="13">
        <v>5439117</v>
      </c>
      <c r="AB7" s="13">
        <v>5556138</v>
      </c>
      <c r="AC7" s="13">
        <v>5635041</v>
      </c>
      <c r="AD7" s="13">
        <v>5320280</v>
      </c>
      <c r="AE7" s="13">
        <v>5507836</v>
      </c>
      <c r="AF7" s="13">
        <v>5233474</v>
      </c>
      <c r="AG7" s="13">
        <v>5283765</v>
      </c>
      <c r="AH7" s="13">
        <v>5542287</v>
      </c>
      <c r="AI7" s="13">
        <v>5430649</v>
      </c>
      <c r="AJ7" s="13">
        <v>7185702</v>
      </c>
      <c r="AK7" s="13">
        <v>5576038</v>
      </c>
      <c r="AL7" s="13">
        <v>5217581</v>
      </c>
      <c r="AM7" s="13">
        <v>5980306</v>
      </c>
      <c r="AN7" s="13">
        <v>5385116</v>
      </c>
      <c r="AO7" s="13">
        <v>5476327</v>
      </c>
      <c r="AP7" s="13">
        <v>5381144</v>
      </c>
      <c r="AQ7" s="13">
        <v>5583771</v>
      </c>
      <c r="AR7" s="82">
        <v>5722712</v>
      </c>
      <c r="AS7" s="82">
        <v>5278224</v>
      </c>
      <c r="AT7" s="82">
        <v>5641964</v>
      </c>
      <c r="AU7" s="82">
        <v>5639078</v>
      </c>
      <c r="AV7" s="82">
        <f>'[2]Dec-15'!$W$81</f>
        <v>7340347</v>
      </c>
      <c r="AW7" s="82">
        <f>'[3]Jan-16'!$U$81</f>
        <v>5541738</v>
      </c>
      <c r="AX7" s="82">
        <v>5436047</v>
      </c>
    </row>
    <row r="8" spans="1:50" s="17" customFormat="1" ht="26.25" customHeight="1" thickBot="1">
      <c r="A8" s="50" t="s">
        <v>2</v>
      </c>
      <c r="B8" s="15">
        <v>9717.9310000000005</v>
      </c>
      <c r="C8" s="15">
        <v>8695.5310000000009</v>
      </c>
      <c r="D8" s="15">
        <v>9537</v>
      </c>
      <c r="E8" s="15">
        <v>9328.3799999999992</v>
      </c>
      <c r="F8" s="15">
        <v>9365.3790000000008</v>
      </c>
      <c r="G8" s="15">
        <v>8566.6859999999997</v>
      </c>
      <c r="H8" s="15">
        <v>9187.1509999999998</v>
      </c>
      <c r="I8" s="15">
        <v>9327.4629999999997</v>
      </c>
      <c r="J8" s="15">
        <v>8899.0619999999999</v>
      </c>
      <c r="K8" s="15">
        <v>10019.85</v>
      </c>
      <c r="L8" s="15">
        <v>9953.0740000000005</v>
      </c>
      <c r="M8" s="15">
        <v>14412.458000000001</v>
      </c>
      <c r="N8" s="15">
        <v>10301.35</v>
      </c>
      <c r="O8" s="15">
        <v>9300.4850000000006</v>
      </c>
      <c r="P8" s="16">
        <v>10679.24</v>
      </c>
      <c r="Q8" s="16">
        <v>11267.702789999999</v>
      </c>
      <c r="R8" s="16">
        <v>9276.9660000000003</v>
      </c>
      <c r="S8" s="16">
        <v>10612.598168220002</v>
      </c>
      <c r="T8" s="16">
        <v>10549.572</v>
      </c>
      <c r="U8" s="16">
        <v>9942</v>
      </c>
      <c r="V8" s="16">
        <v>10729.645</v>
      </c>
      <c r="W8" s="16">
        <v>10840.106</v>
      </c>
      <c r="X8" s="16">
        <v>15747.023999999999</v>
      </c>
      <c r="Y8" s="16">
        <v>11116.937</v>
      </c>
      <c r="Z8" s="16">
        <v>12597.385472538999</v>
      </c>
      <c r="AA8" s="16">
        <v>11425</v>
      </c>
      <c r="AB8" s="16">
        <v>11616.532999999999</v>
      </c>
      <c r="AC8" s="16">
        <v>11411.8463010512</v>
      </c>
      <c r="AD8" s="16">
        <v>10729.509122245256</v>
      </c>
      <c r="AE8" s="16">
        <v>11263.006257917899</v>
      </c>
      <c r="AF8" s="16">
        <v>10996.251</v>
      </c>
      <c r="AG8" s="16">
        <v>10655</v>
      </c>
      <c r="AH8" s="16">
        <v>11325.603999999999</v>
      </c>
      <c r="AI8" s="16">
        <v>11628.968000000001</v>
      </c>
      <c r="AJ8" s="16">
        <v>17038.289164287296</v>
      </c>
      <c r="AK8" s="16">
        <v>11990.63</v>
      </c>
      <c r="AL8" s="16">
        <v>11039</v>
      </c>
      <c r="AM8" s="16">
        <v>12689.204079463199</v>
      </c>
      <c r="AN8" s="16">
        <v>11416</v>
      </c>
      <c r="AO8" s="16">
        <v>11568.88887716</v>
      </c>
      <c r="AP8" s="16">
        <v>11032.510690999999</v>
      </c>
      <c r="AQ8" s="16">
        <v>11767</v>
      </c>
      <c r="AR8" s="82">
        <v>12212</v>
      </c>
      <c r="AS8" s="82">
        <v>10979.015160000001</v>
      </c>
      <c r="AT8" s="82">
        <v>12170</v>
      </c>
      <c r="AU8" s="82">
        <v>12319</v>
      </c>
      <c r="AV8" s="82">
        <f>'[2]Dec-15'!$W$82/1000000</f>
        <v>17686.962684089995</v>
      </c>
      <c r="AW8" s="82">
        <f>'[3]Jan-16'!$U$82/1000000</f>
        <v>12299.68105725</v>
      </c>
      <c r="AX8" s="82">
        <v>11863</v>
      </c>
    </row>
    <row r="9" spans="1:50" ht="12.75" customHeight="1" thickBot="1">
      <c r="A9" s="52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</row>
    <row r="10" spans="1:50" s="14" customFormat="1" ht="21" customHeight="1">
      <c r="A10" s="53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9"/>
      <c r="AS10" s="19"/>
      <c r="AT10" s="19"/>
      <c r="AU10" s="19"/>
      <c r="AV10" s="19"/>
      <c r="AW10" s="19"/>
      <c r="AX10" s="19"/>
    </row>
    <row r="11" spans="1:50" s="14" customFormat="1" ht="21" customHeight="1">
      <c r="A11" s="53" t="s">
        <v>4</v>
      </c>
      <c r="B11" s="12">
        <v>217833</v>
      </c>
      <c r="C11" s="12">
        <v>218440</v>
      </c>
      <c r="D11" s="12">
        <v>220363</v>
      </c>
      <c r="E11" s="12">
        <v>222289</v>
      </c>
      <c r="F11" s="12">
        <v>223633</v>
      </c>
      <c r="G11" s="12">
        <v>226293</v>
      </c>
      <c r="H11" s="12">
        <v>228062</v>
      </c>
      <c r="I11" s="12">
        <v>230520</v>
      </c>
      <c r="J11" s="12">
        <v>232313</v>
      </c>
      <c r="K11" s="12">
        <v>234282</v>
      </c>
      <c r="L11" s="12">
        <v>236503</v>
      </c>
      <c r="M11" s="12">
        <v>237812</v>
      </c>
      <c r="N11" s="12">
        <v>239431</v>
      </c>
      <c r="O11" s="12">
        <v>240890</v>
      </c>
      <c r="P11" s="13">
        <v>243148</v>
      </c>
      <c r="Q11" s="13">
        <v>247861</v>
      </c>
      <c r="R11" s="13">
        <v>249000</v>
      </c>
      <c r="S11" s="13">
        <v>248770</v>
      </c>
      <c r="T11" s="13">
        <v>249862</v>
      </c>
      <c r="U11" s="13">
        <v>249642</v>
      </c>
      <c r="V11" s="13">
        <v>250272</v>
      </c>
      <c r="W11" s="13">
        <v>257682</v>
      </c>
      <c r="X11" s="13">
        <v>252165</v>
      </c>
      <c r="Y11" s="13">
        <v>252070</v>
      </c>
      <c r="Z11" s="13">
        <v>252161</v>
      </c>
      <c r="AA11" s="13">
        <v>252895</v>
      </c>
      <c r="AB11" s="13">
        <v>252541</v>
      </c>
      <c r="AC11" s="13">
        <v>252930</v>
      </c>
      <c r="AD11" s="13">
        <v>253033</v>
      </c>
      <c r="AE11" s="13">
        <v>253289</v>
      </c>
      <c r="AF11" s="13">
        <v>252512</v>
      </c>
      <c r="AG11" s="13">
        <v>252682</v>
      </c>
      <c r="AH11" s="13">
        <v>252812</v>
      </c>
      <c r="AI11" s="13">
        <v>252541</v>
      </c>
      <c r="AJ11" s="13">
        <v>250726</v>
      </c>
      <c r="AK11" s="13">
        <v>265937</v>
      </c>
      <c r="AL11" s="13">
        <v>266358</v>
      </c>
      <c r="AM11" s="13">
        <v>266642</v>
      </c>
      <c r="AN11" s="13">
        <v>266410</v>
      </c>
      <c r="AO11" s="13">
        <v>268626</v>
      </c>
      <c r="AP11" s="13">
        <v>267241</v>
      </c>
      <c r="AQ11" s="13">
        <v>268192</v>
      </c>
      <c r="AR11" s="82">
        <v>269386</v>
      </c>
      <c r="AS11" s="82">
        <v>268893</v>
      </c>
      <c r="AT11" s="82">
        <v>265119</v>
      </c>
      <c r="AU11" s="82">
        <v>265161</v>
      </c>
      <c r="AV11" s="82">
        <f>'[2]Dec-15'!$W$10</f>
        <v>268819</v>
      </c>
      <c r="AW11" s="82">
        <f>'[3]Jan-16'!$U$10</f>
        <v>265463</v>
      </c>
      <c r="AX11" s="82">
        <v>265728</v>
      </c>
    </row>
    <row r="12" spans="1:50" s="14" customFormat="1" ht="21" customHeight="1">
      <c r="A12" s="53" t="s">
        <v>5</v>
      </c>
      <c r="B12" s="12">
        <v>1125462</v>
      </c>
      <c r="C12" s="12">
        <v>1123191</v>
      </c>
      <c r="D12" s="12">
        <v>1131773</v>
      </c>
      <c r="E12" s="12">
        <v>1137796</v>
      </c>
      <c r="F12" s="12">
        <v>1145652</v>
      </c>
      <c r="G12" s="12">
        <v>1152561</v>
      </c>
      <c r="H12" s="12">
        <v>1158333</v>
      </c>
      <c r="I12" s="12">
        <v>1156033</v>
      </c>
      <c r="J12" s="12">
        <v>1160146</v>
      </c>
      <c r="K12" s="12">
        <v>1166886</v>
      </c>
      <c r="L12" s="12">
        <v>1173671</v>
      </c>
      <c r="M12" s="12">
        <v>1172152</v>
      </c>
      <c r="N12" s="12">
        <v>1179490</v>
      </c>
      <c r="O12" s="12">
        <v>1183780</v>
      </c>
      <c r="P12" s="13">
        <v>1182678</v>
      </c>
      <c r="Q12" s="13">
        <v>1183040</v>
      </c>
      <c r="R12" s="13">
        <v>1190074</v>
      </c>
      <c r="S12" s="13">
        <v>1195802</v>
      </c>
      <c r="T12" s="13">
        <v>1180108</v>
      </c>
      <c r="U12" s="13">
        <v>1187521</v>
      </c>
      <c r="V12" s="13">
        <v>1191561</v>
      </c>
      <c r="W12" s="13">
        <v>1201494</v>
      </c>
      <c r="X12" s="13">
        <f>1175622+37972</f>
        <v>1213594</v>
      </c>
      <c r="Y12" s="13">
        <f>1184810+38424</f>
        <v>1223234</v>
      </c>
      <c r="Z12" s="13">
        <v>1226926</v>
      </c>
      <c r="AA12" s="13">
        <v>1236622</v>
      </c>
      <c r="AB12" s="13">
        <v>1248579</v>
      </c>
      <c r="AC12" s="13">
        <v>1259241</v>
      </c>
      <c r="AD12" s="13">
        <v>1271746</v>
      </c>
      <c r="AE12" s="13">
        <v>1280600</v>
      </c>
      <c r="AF12" s="13">
        <v>1292888</v>
      </c>
      <c r="AG12" s="13">
        <v>1303518</v>
      </c>
      <c r="AH12" s="13">
        <v>1303973</v>
      </c>
      <c r="AI12" s="13">
        <v>1307517</v>
      </c>
      <c r="AJ12" s="13">
        <v>1311014</v>
      </c>
      <c r="AK12" s="13">
        <v>1317748</v>
      </c>
      <c r="AL12" s="13">
        <v>1306992</v>
      </c>
      <c r="AM12" s="13">
        <v>1317885</v>
      </c>
      <c r="AN12" s="13">
        <v>1321883</v>
      </c>
      <c r="AO12" s="13">
        <v>1332786</v>
      </c>
      <c r="AP12" s="13">
        <f>1238424+98349</f>
        <v>1336773</v>
      </c>
      <c r="AQ12" s="13">
        <v>1350469</v>
      </c>
      <c r="AR12" s="82">
        <v>1350319</v>
      </c>
      <c r="AS12" s="82">
        <v>1370899</v>
      </c>
      <c r="AT12" s="82">
        <v>1384618</v>
      </c>
      <c r="AU12" s="82">
        <v>1395334</v>
      </c>
      <c r="AV12" s="82">
        <f>'[2]Dec-15'!$W$11+'[2]Dec-15'!$W$12</f>
        <v>1401132</v>
      </c>
      <c r="AW12" s="82">
        <f>'[3]Jan-16'!$U$11+'[3]Jan-16'!$U$12</f>
        <v>1413190</v>
      </c>
      <c r="AX12" s="82">
        <v>1429076</v>
      </c>
    </row>
    <row r="13" spans="1:50" s="14" customFormat="1" ht="21" customHeight="1">
      <c r="A13" s="53" t="s">
        <v>6</v>
      </c>
      <c r="B13" s="12">
        <v>1343295</v>
      </c>
      <c r="C13" s="12">
        <v>1341631</v>
      </c>
      <c r="D13" s="12">
        <v>1352136</v>
      </c>
      <c r="E13" s="12">
        <v>1360085</v>
      </c>
      <c r="F13" s="12">
        <v>1369285</v>
      </c>
      <c r="G13" s="12">
        <v>1378854</v>
      </c>
      <c r="H13" s="12">
        <v>1386395</v>
      </c>
      <c r="I13" s="12">
        <v>1386553</v>
      </c>
      <c r="J13" s="12">
        <v>1392459</v>
      </c>
      <c r="K13" s="12">
        <v>1401168</v>
      </c>
      <c r="L13" s="12">
        <v>1410174</v>
      </c>
      <c r="M13" s="12">
        <v>1409964</v>
      </c>
      <c r="N13" s="12">
        <v>1418921</v>
      </c>
      <c r="O13" s="12">
        <v>1424670</v>
      </c>
      <c r="P13" s="13">
        <v>1425826</v>
      </c>
      <c r="Q13" s="13">
        <v>1430901</v>
      </c>
      <c r="R13" s="13">
        <v>1439074</v>
      </c>
      <c r="S13" s="13">
        <v>1444572</v>
      </c>
      <c r="T13" s="13">
        <v>1429970</v>
      </c>
      <c r="U13" s="13">
        <v>1437163</v>
      </c>
      <c r="V13" s="13">
        <v>1441833</v>
      </c>
      <c r="W13" s="13">
        <v>1459176</v>
      </c>
      <c r="X13" s="13">
        <f>X11+X12</f>
        <v>1465759</v>
      </c>
      <c r="Y13" s="13">
        <f>Y11+Y12</f>
        <v>1475304</v>
      </c>
      <c r="Z13" s="13">
        <v>1479087</v>
      </c>
      <c r="AA13" s="13">
        <v>1489517</v>
      </c>
      <c r="AB13" s="13">
        <v>1501120</v>
      </c>
      <c r="AC13" s="13">
        <v>1512171</v>
      </c>
      <c r="AD13" s="13">
        <v>1524779</v>
      </c>
      <c r="AE13" s="13">
        <v>1533889</v>
      </c>
      <c r="AF13" s="13">
        <v>1545400</v>
      </c>
      <c r="AG13" s="13">
        <v>1556200</v>
      </c>
      <c r="AH13" s="13">
        <v>1556785</v>
      </c>
      <c r="AI13" s="13">
        <v>1560058</v>
      </c>
      <c r="AJ13" s="13">
        <v>1561740</v>
      </c>
      <c r="AK13" s="13">
        <v>1583685</v>
      </c>
      <c r="AL13" s="13">
        <v>1573350</v>
      </c>
      <c r="AM13" s="13">
        <v>1584527</v>
      </c>
      <c r="AN13" s="13">
        <v>1588293</v>
      </c>
      <c r="AO13" s="13">
        <v>1601412</v>
      </c>
      <c r="AP13" s="13">
        <f>AP11+AP12</f>
        <v>1604014</v>
      </c>
      <c r="AQ13" s="13">
        <f>AQ11+AQ12</f>
        <v>1618661</v>
      </c>
      <c r="AR13" s="82">
        <f>AR11+AR12</f>
        <v>1619705</v>
      </c>
      <c r="AS13" s="82">
        <v>1639792</v>
      </c>
      <c r="AT13" s="82">
        <f>AT11+AT12</f>
        <v>1649737</v>
      </c>
      <c r="AU13" s="82">
        <v>1660495</v>
      </c>
      <c r="AV13" s="82">
        <f>'[2]Dec-15'!$W$9</f>
        <v>1669951</v>
      </c>
      <c r="AW13" s="82">
        <f>'[3]Jan-16'!$U$9</f>
        <v>1678653</v>
      </c>
      <c r="AX13" s="82">
        <v>1694804</v>
      </c>
    </row>
    <row r="14" spans="1:50" s="14" customFormat="1" ht="10.5" customHeight="1">
      <c r="A14" s="5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9"/>
      <c r="AS14" s="19"/>
      <c r="AT14" s="19"/>
      <c r="AU14" s="19"/>
      <c r="AV14" s="19"/>
      <c r="AW14" s="19"/>
      <c r="AX14" s="19"/>
    </row>
    <row r="15" spans="1:50" ht="21" customHeight="1">
      <c r="A15" s="50" t="s"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19"/>
      <c r="AS15" s="19"/>
      <c r="AT15" s="19"/>
      <c r="AU15" s="19"/>
      <c r="AV15" s="19"/>
      <c r="AW15" s="19"/>
      <c r="AX15" s="19"/>
    </row>
    <row r="16" spans="1:50" ht="21" customHeight="1">
      <c r="A16" s="50" t="s">
        <v>8</v>
      </c>
      <c r="B16" s="18">
        <v>1777.4069999999999</v>
      </c>
      <c r="C16" s="18">
        <v>1936.1579999999999</v>
      </c>
      <c r="D16" s="18">
        <v>1783.1</v>
      </c>
      <c r="E16" s="18">
        <v>1826.7139999999999</v>
      </c>
      <c r="F16" s="18">
        <v>1802.921</v>
      </c>
      <c r="G16" s="18">
        <v>2058.0140000000001</v>
      </c>
      <c r="H16" s="18">
        <v>1840.4</v>
      </c>
      <c r="I16" s="18">
        <v>1876.7748510900001</v>
      </c>
      <c r="J16" s="18">
        <v>2145.3510000000001</v>
      </c>
      <c r="K16" s="18">
        <v>1888.6757088499999</v>
      </c>
      <c r="L16" s="18">
        <v>1936.9884865000001</v>
      </c>
      <c r="M16" s="18">
        <v>2030.9</v>
      </c>
      <c r="N16" s="18">
        <v>1944.5847732499999</v>
      </c>
      <c r="O16" s="18">
        <v>2204.8490000000002</v>
      </c>
      <c r="P16" s="19">
        <v>2184</v>
      </c>
      <c r="Q16" s="19">
        <v>1998.104</v>
      </c>
      <c r="R16" s="19">
        <v>2287.8440000000001</v>
      </c>
      <c r="S16" s="19">
        <v>2010.63382864</v>
      </c>
      <c r="T16" s="19">
        <v>2051.136</v>
      </c>
      <c r="U16" s="19">
        <v>2096.4110000000001</v>
      </c>
      <c r="V16" s="19">
        <v>2069.3939999999998</v>
      </c>
      <c r="W16" s="19">
        <v>2360.2869999999998</v>
      </c>
      <c r="X16" s="19">
        <v>2150.1</v>
      </c>
      <c r="Y16" s="19">
        <v>2083.1619999999998</v>
      </c>
      <c r="Z16" s="19">
        <v>2375.2124715299997</v>
      </c>
      <c r="AA16" s="19">
        <v>2762.3</v>
      </c>
      <c r="AB16" s="19">
        <v>2128.5</v>
      </c>
      <c r="AC16" s="19">
        <v>2127.5531944978407</v>
      </c>
      <c r="AD16" s="19">
        <v>2183.9802014154002</v>
      </c>
      <c r="AE16" s="63">
        <v>2170.4123403595731</v>
      </c>
      <c r="AF16" s="63">
        <v>2511.826</v>
      </c>
      <c r="AG16" s="63">
        <v>2502.8000000000002</v>
      </c>
      <c r="AH16" s="63">
        <v>2205.2550000000001</v>
      </c>
      <c r="AI16" s="63">
        <v>2592.556</v>
      </c>
      <c r="AJ16" s="63">
        <v>2289.9284545</v>
      </c>
      <c r="AK16" s="63">
        <v>2207.8710000000001</v>
      </c>
      <c r="AL16" s="63">
        <v>2604.3139999999999</v>
      </c>
      <c r="AM16" s="63">
        <v>2217.2256069599998</v>
      </c>
      <c r="AN16" s="63">
        <v>2234.4</v>
      </c>
      <c r="AO16" s="63">
        <v>2571.6</v>
      </c>
      <c r="AP16" s="63">
        <v>2239.1999999999998</v>
      </c>
      <c r="AQ16" s="19">
        <v>2221.5</v>
      </c>
      <c r="AR16" s="19">
        <v>2595.4</v>
      </c>
      <c r="AS16" s="19">
        <v>2286.6660000000002</v>
      </c>
      <c r="AT16" s="19">
        <v>2282.6999999999998</v>
      </c>
      <c r="AU16" s="19">
        <v>2340.1999999999998</v>
      </c>
      <c r="AV16" s="19">
        <f>'[2]Dec-15'!$W$85/1000000</f>
        <v>2392.2612589599999</v>
      </c>
      <c r="AW16" s="19">
        <f>'[3]Jan-16'!$U$85/1000000</f>
        <v>2750.5519697300001</v>
      </c>
      <c r="AX16" s="19">
        <v>2666.4</v>
      </c>
    </row>
    <row r="17" spans="1:50" ht="17.25" customHeight="1">
      <c r="A17" s="55" t="s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67"/>
      <c r="AQ17" s="8"/>
      <c r="AR17" s="19"/>
      <c r="AS17" s="19"/>
      <c r="AT17" s="19"/>
      <c r="AU17" s="19"/>
      <c r="AV17" s="19"/>
      <c r="AW17" s="19"/>
      <c r="AX17" s="19"/>
    </row>
    <row r="18" spans="1:50" ht="3" hidden="1" customHeight="1">
      <c r="A18" s="55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67"/>
      <c r="AQ18" s="8"/>
      <c r="AR18" s="19"/>
      <c r="AS18" s="19"/>
      <c r="AT18" s="19"/>
      <c r="AU18" s="19"/>
      <c r="AV18" s="19"/>
      <c r="AW18" s="19"/>
      <c r="AX18" s="19"/>
    </row>
    <row r="19" spans="1:50" ht="45" customHeight="1">
      <c r="A19" s="56" t="s">
        <v>10</v>
      </c>
      <c r="B19" s="20">
        <v>1653.548</v>
      </c>
      <c r="C19" s="20">
        <v>1868</v>
      </c>
      <c r="D19" s="20">
        <v>1644.9</v>
      </c>
      <c r="E19" s="20">
        <v>1705.598</v>
      </c>
      <c r="F19" s="20">
        <v>1670.386</v>
      </c>
      <c r="G19" s="20">
        <v>1975.72</v>
      </c>
      <c r="H19" s="20">
        <v>1696.6</v>
      </c>
      <c r="I19" s="20">
        <v>1733</v>
      </c>
      <c r="J19" s="20">
        <v>2010.8</v>
      </c>
      <c r="K19" s="20">
        <v>1699.6338372499999</v>
      </c>
      <c r="L19" s="20">
        <v>1785</v>
      </c>
      <c r="M19" s="20">
        <v>1875.2</v>
      </c>
      <c r="N19" s="20">
        <v>1785.2</v>
      </c>
      <c r="O19" s="20">
        <v>2059.2438339999999</v>
      </c>
      <c r="P19" s="21">
        <v>2034.5</v>
      </c>
      <c r="Q19" s="21">
        <v>1694.6310000000001</v>
      </c>
      <c r="R19" s="21">
        <v>2111.96</v>
      </c>
      <c r="S19" s="21">
        <v>1828.7</v>
      </c>
      <c r="T19" s="21">
        <v>1871.5685989999999</v>
      </c>
      <c r="U19" s="21">
        <v>1931.6114359999999</v>
      </c>
      <c r="V19" s="21">
        <v>1890.0830000000001</v>
      </c>
      <c r="W19" s="21">
        <v>2159.6999999999998</v>
      </c>
      <c r="X19" s="21">
        <v>1886.122957</v>
      </c>
      <c r="Y19" s="21">
        <v>1878.82953</v>
      </c>
      <c r="Z19" s="21">
        <f>2161.864417</f>
        <v>2161.8644169999998</v>
      </c>
      <c r="AA19" s="21">
        <v>2096.4</v>
      </c>
      <c r="AB19" s="21">
        <v>1900.873</v>
      </c>
      <c r="AC19" s="21">
        <v>1888.9531746600001</v>
      </c>
      <c r="AD19" s="21">
        <v>1933.0822313799999</v>
      </c>
      <c r="AE19" s="21">
        <v>1912.00970123</v>
      </c>
      <c r="AF19" s="21">
        <v>2225.6917119999998</v>
      </c>
      <c r="AG19" s="21">
        <v>1967.910183</v>
      </c>
      <c r="AH19" s="21">
        <v>1928.447598</v>
      </c>
      <c r="AI19" s="21">
        <v>2281.4585520000001</v>
      </c>
      <c r="AJ19" s="21">
        <v>2100.7479556100002</v>
      </c>
      <c r="AK19" s="21">
        <v>2035.3217948399999</v>
      </c>
      <c r="AL19" s="21">
        <v>2347.9804989999998</v>
      </c>
      <c r="AM19" s="21">
        <v>1956.1879021956202</v>
      </c>
      <c r="AN19" s="21">
        <v>2032.6</v>
      </c>
      <c r="AO19" s="21">
        <v>2286.6</v>
      </c>
      <c r="AP19" s="65">
        <v>2030.9124650000001</v>
      </c>
      <c r="AQ19" s="21">
        <v>2014</v>
      </c>
      <c r="AR19" s="21">
        <v>2375.4</v>
      </c>
      <c r="AS19" s="21">
        <v>2079.1999999999998</v>
      </c>
      <c r="AT19" s="21">
        <v>2093.4</v>
      </c>
      <c r="AU19" s="21">
        <v>2130.4</v>
      </c>
      <c r="AV19" s="21">
        <f>'[2]Dec-15'!$W$86/1000000</f>
        <v>2180.4343491199998</v>
      </c>
      <c r="AW19" s="21">
        <f>'[3]Jan-16'!$U$86/1000000</f>
        <v>2464.6599109100002</v>
      </c>
      <c r="AX19" s="21">
        <v>2435.9</v>
      </c>
    </row>
    <row r="20" spans="1:50" ht="12" customHeight="1">
      <c r="A20" s="5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68"/>
      <c r="AS20" s="68"/>
      <c r="AT20" s="68"/>
      <c r="AU20" s="68"/>
      <c r="AV20" s="68"/>
      <c r="AW20" s="68"/>
      <c r="AX20" s="68"/>
    </row>
    <row r="21" spans="1:50" ht="52.5" customHeight="1">
      <c r="A21" s="104" t="s">
        <v>43</v>
      </c>
      <c r="B21" s="7"/>
      <c r="C21" s="7"/>
      <c r="D21" s="22">
        <v>95</v>
      </c>
      <c r="E21" s="7"/>
      <c r="F21" s="7"/>
      <c r="G21" s="22">
        <v>78.242999999999995</v>
      </c>
      <c r="H21" s="7"/>
      <c r="I21" s="7"/>
      <c r="J21" s="22">
        <v>83.507603654000008</v>
      </c>
      <c r="K21" s="7"/>
      <c r="L21" s="7"/>
      <c r="M21" s="22">
        <v>87.3</v>
      </c>
      <c r="N21" s="7"/>
      <c r="O21" s="7"/>
      <c r="P21" s="23">
        <v>89.837412358800009</v>
      </c>
      <c r="Q21" s="8"/>
      <c r="R21" s="8">
        <v>115.1</v>
      </c>
      <c r="S21" s="8"/>
      <c r="T21" s="8"/>
      <c r="U21" s="8">
        <v>117.9</v>
      </c>
      <c r="V21" s="8"/>
      <c r="W21" s="8"/>
      <c r="X21" s="24">
        <v>124.21299999999999</v>
      </c>
      <c r="Y21" s="24"/>
      <c r="Z21" s="24"/>
      <c r="AA21" s="24">
        <v>139.63999999999999</v>
      </c>
      <c r="AB21" s="24"/>
      <c r="AC21" s="24"/>
      <c r="AD21" s="24">
        <v>150.70099999999999</v>
      </c>
      <c r="AE21" s="24"/>
      <c r="AF21" s="24"/>
      <c r="AG21" s="24">
        <v>158.79</v>
      </c>
      <c r="AH21" s="24"/>
      <c r="AI21" s="24"/>
      <c r="AJ21" s="24">
        <v>180.48079826594008</v>
      </c>
      <c r="AK21" s="24"/>
      <c r="AL21" s="24"/>
      <c r="AM21" s="24">
        <v>198.345</v>
      </c>
      <c r="AN21" s="24"/>
      <c r="AO21" s="24"/>
      <c r="AP21" s="24">
        <v>198.8</v>
      </c>
      <c r="AQ21" s="24"/>
      <c r="AR21" s="76"/>
      <c r="AS21" s="24">
        <v>175.7</v>
      </c>
      <c r="AT21" s="76"/>
      <c r="AU21" s="76"/>
      <c r="AV21" s="24">
        <f>'[4]in Mtius'!$CQ$30+'[4]in Mtius'!$CQ$33</f>
        <v>202.73486250069999</v>
      </c>
      <c r="AW21" s="76"/>
      <c r="AX21" s="76"/>
    </row>
    <row r="22" spans="1:50" ht="15.75" thickBot="1">
      <c r="A22" s="57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77"/>
      <c r="AS22" s="77"/>
      <c r="AT22" s="77"/>
      <c r="AU22" s="77"/>
      <c r="AV22" s="77"/>
      <c r="AW22" s="77"/>
      <c r="AX22" s="77"/>
    </row>
    <row r="23" spans="1:50" ht="15">
      <c r="A23" s="27" t="s">
        <v>11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AQ23" s="4"/>
    </row>
    <row r="24" spans="1:50" ht="15">
      <c r="A24" s="27" t="s">
        <v>12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AQ24" s="4"/>
    </row>
    <row r="25" spans="1:50" ht="15">
      <c r="A25" s="27" t="s">
        <v>17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AQ25" s="4"/>
    </row>
    <row r="26" spans="1:50" ht="15">
      <c r="A26" s="28" t="s">
        <v>18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AQ26" s="4"/>
    </row>
    <row r="27" spans="1:50" ht="6" customHeight="1">
      <c r="A27" s="28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AQ27" s="4"/>
    </row>
    <row r="28" spans="1:50" s="31" customFormat="1" ht="18.75">
      <c r="A28" s="29" t="s">
        <v>45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72"/>
      <c r="AR28" s="78"/>
      <c r="AS28" s="78"/>
      <c r="AT28" s="78"/>
      <c r="AU28" s="78"/>
      <c r="AV28" s="78"/>
      <c r="AW28" s="78"/>
      <c r="AX28" s="78"/>
    </row>
    <row r="29" spans="1:50" s="31" customFormat="1" ht="15.75" thickBot="1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72"/>
      <c r="AR29" s="78"/>
      <c r="AS29" s="78"/>
      <c r="AT29" s="78"/>
      <c r="AU29" s="78"/>
      <c r="AV29" s="78"/>
      <c r="AW29" s="78"/>
      <c r="AX29" s="78"/>
    </row>
    <row r="30" spans="1:50" s="35" customFormat="1" ht="27" customHeight="1">
      <c r="A30" s="59"/>
      <c r="B30" s="32">
        <v>40910</v>
      </c>
      <c r="C30" s="33">
        <v>40941</v>
      </c>
      <c r="D30" s="33">
        <v>40971</v>
      </c>
      <c r="E30" s="33">
        <v>41003</v>
      </c>
      <c r="F30" s="33">
        <v>41034</v>
      </c>
      <c r="G30" s="33">
        <v>41066</v>
      </c>
      <c r="H30" s="33">
        <v>41097</v>
      </c>
      <c r="I30" s="33">
        <v>41129</v>
      </c>
      <c r="J30" s="33">
        <v>41161</v>
      </c>
      <c r="K30" s="33">
        <v>41192</v>
      </c>
      <c r="L30" s="33">
        <v>41224</v>
      </c>
      <c r="M30" s="33">
        <v>41255</v>
      </c>
      <c r="N30" s="33">
        <v>41275</v>
      </c>
      <c r="O30" s="33">
        <v>41307</v>
      </c>
      <c r="P30" s="34">
        <v>41336</v>
      </c>
      <c r="Q30" s="58">
        <f t="shared" ref="Q30:W30" si="0">Q3</f>
        <v>41399</v>
      </c>
      <c r="R30" s="58">
        <f t="shared" si="0"/>
        <v>41431</v>
      </c>
      <c r="S30" s="58">
        <f t="shared" si="0"/>
        <v>41462</v>
      </c>
      <c r="T30" s="58">
        <f t="shared" si="0"/>
        <v>41494</v>
      </c>
      <c r="U30" s="58">
        <f t="shared" si="0"/>
        <v>41526</v>
      </c>
      <c r="V30" s="58">
        <f t="shared" si="0"/>
        <v>41557</v>
      </c>
      <c r="W30" s="58">
        <f t="shared" si="0"/>
        <v>41588</v>
      </c>
      <c r="X30" s="58">
        <f t="shared" ref="X30:AB30" si="1">X3</f>
        <v>41619</v>
      </c>
      <c r="Y30" s="58">
        <f t="shared" si="1"/>
        <v>41640</v>
      </c>
      <c r="Z30" s="58">
        <f t="shared" si="1"/>
        <v>41671</v>
      </c>
      <c r="AA30" s="58">
        <f t="shared" si="1"/>
        <v>41700</v>
      </c>
      <c r="AB30" s="58">
        <f t="shared" si="1"/>
        <v>41732</v>
      </c>
      <c r="AC30" s="58">
        <f t="shared" ref="AC30" si="2">AC3</f>
        <v>41762</v>
      </c>
      <c r="AD30" s="58">
        <f t="shared" ref="AD30:AE30" si="3">AD3</f>
        <v>41794</v>
      </c>
      <c r="AE30" s="58">
        <f t="shared" si="3"/>
        <v>41825</v>
      </c>
      <c r="AF30" s="58">
        <f t="shared" ref="AF30:AG30" si="4">AF3</f>
        <v>41857</v>
      </c>
      <c r="AG30" s="58">
        <f t="shared" si="4"/>
        <v>41889</v>
      </c>
      <c r="AH30" s="58">
        <f t="shared" ref="AH30" si="5">AH3</f>
        <v>41919</v>
      </c>
      <c r="AI30" s="58">
        <f t="shared" ref="AI30:AJ30" si="6">AI3</f>
        <v>41950</v>
      </c>
      <c r="AJ30" s="58">
        <f t="shared" si="6"/>
        <v>41980</v>
      </c>
      <c r="AK30" s="58">
        <f t="shared" ref="AK30:AL30" si="7">AK3</f>
        <v>42012</v>
      </c>
      <c r="AL30" s="58">
        <f t="shared" si="7"/>
        <v>42037</v>
      </c>
      <c r="AM30" s="58">
        <v>42064</v>
      </c>
      <c r="AN30" s="58">
        <v>42096</v>
      </c>
      <c r="AO30" s="58">
        <f t="shared" ref="AO30:AT30" si="8">AO3</f>
        <v>42127</v>
      </c>
      <c r="AP30" s="58">
        <f t="shared" si="8"/>
        <v>42159</v>
      </c>
      <c r="AQ30" s="58">
        <f t="shared" si="8"/>
        <v>42189</v>
      </c>
      <c r="AR30" s="58">
        <f t="shared" si="8"/>
        <v>42220</v>
      </c>
      <c r="AS30" s="58">
        <f t="shared" si="8"/>
        <v>42252</v>
      </c>
      <c r="AT30" s="58">
        <f t="shared" si="8"/>
        <v>42282</v>
      </c>
      <c r="AU30" s="49">
        <v>42313</v>
      </c>
      <c r="AV30" s="49">
        <v>42343</v>
      </c>
      <c r="AW30" s="49">
        <v>42375</v>
      </c>
      <c r="AX30" s="49">
        <v>42401</v>
      </c>
    </row>
    <row r="31" spans="1:50" s="35" customFormat="1" ht="14.25" customHeight="1">
      <c r="A31" s="60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79"/>
      <c r="AS31" s="79"/>
      <c r="AT31" s="79"/>
      <c r="AU31" s="79"/>
      <c r="AV31" s="79"/>
      <c r="AW31" s="79"/>
      <c r="AX31" s="79"/>
    </row>
    <row r="32" spans="1:50" s="35" customFormat="1" ht="21" customHeight="1">
      <c r="A32" s="61" t="s">
        <v>13</v>
      </c>
      <c r="B32" s="37">
        <v>218504</v>
      </c>
      <c r="C32" s="37">
        <v>224119</v>
      </c>
      <c r="D32" s="37">
        <v>228136</v>
      </c>
      <c r="E32" s="37">
        <v>226594</v>
      </c>
      <c r="F32" s="37">
        <v>231147</v>
      </c>
      <c r="G32" s="37">
        <v>235129</v>
      </c>
      <c r="H32" s="37">
        <v>239464</v>
      </c>
      <c r="I32" s="37">
        <v>218381</v>
      </c>
      <c r="J32" s="37">
        <v>220362</v>
      </c>
      <c r="K32" s="37">
        <v>197884</v>
      </c>
      <c r="L32" s="37">
        <v>196323</v>
      </c>
      <c r="M32" s="37">
        <v>200345</v>
      </c>
      <c r="N32" s="37">
        <v>204835</v>
      </c>
      <c r="O32" s="37">
        <v>211679</v>
      </c>
      <c r="P32" s="38">
        <v>216738</v>
      </c>
      <c r="Q32" s="38">
        <v>225759</v>
      </c>
      <c r="R32" s="38">
        <v>229500</v>
      </c>
      <c r="S32" s="38">
        <v>234910</v>
      </c>
      <c r="T32" s="38">
        <v>235346</v>
      </c>
      <c r="U32" s="38">
        <v>234435</v>
      </c>
      <c r="V32" s="38">
        <v>234949</v>
      </c>
      <c r="W32" s="38">
        <v>237508</v>
      </c>
      <c r="X32" s="38">
        <v>240808</v>
      </c>
      <c r="Y32" s="38">
        <v>240601</v>
      </c>
      <c r="Z32" s="38">
        <v>243965</v>
      </c>
      <c r="AA32" s="38">
        <v>235627</v>
      </c>
      <c r="AB32" s="38">
        <v>252507</v>
      </c>
      <c r="AC32" s="38">
        <v>257288</v>
      </c>
      <c r="AD32" s="38">
        <v>260171</v>
      </c>
      <c r="AE32" s="38">
        <v>264655</v>
      </c>
      <c r="AF32" s="38">
        <v>269188</v>
      </c>
      <c r="AG32" s="38">
        <v>266521</v>
      </c>
      <c r="AH32" s="38">
        <v>276104</v>
      </c>
      <c r="AI32" s="38">
        <v>280712</v>
      </c>
      <c r="AJ32" s="38">
        <v>285085</v>
      </c>
      <c r="AK32" s="38">
        <v>288922</v>
      </c>
      <c r="AL32" s="38">
        <v>294619</v>
      </c>
      <c r="AM32" s="38">
        <v>299638</v>
      </c>
      <c r="AN32" s="38">
        <v>217817</v>
      </c>
      <c r="AO32" s="38">
        <v>300581</v>
      </c>
      <c r="AP32" s="38">
        <v>278541</v>
      </c>
      <c r="AQ32" s="73">
        <v>313550</v>
      </c>
      <c r="AR32" s="73">
        <v>316850</v>
      </c>
      <c r="AS32" s="73">
        <v>321076</v>
      </c>
      <c r="AT32" s="73">
        <v>327319</v>
      </c>
      <c r="AU32" s="73">
        <v>329258</v>
      </c>
      <c r="AV32" s="73">
        <f>'[2]Dec-15'!$W$48</f>
        <v>332711</v>
      </c>
      <c r="AW32" s="73">
        <f>'[3]Jan-16'!$U$48</f>
        <v>336839</v>
      </c>
      <c r="AX32" s="73">
        <v>341151</v>
      </c>
    </row>
    <row r="33" spans="1:50" s="35" customFormat="1" ht="6.75" customHeight="1" thickBot="1">
      <c r="A33" s="61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74"/>
      <c r="AR33" s="80"/>
      <c r="AS33" s="80"/>
      <c r="AT33" s="80"/>
      <c r="AU33" s="80"/>
      <c r="AV33" s="80"/>
      <c r="AW33" s="80"/>
      <c r="AX33" s="80"/>
    </row>
    <row r="34" spans="1:50" s="35" customFormat="1" ht="17.25" customHeight="1" thickBot="1">
      <c r="A34" s="6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75"/>
      <c r="AR34" s="81"/>
      <c r="AS34" s="81"/>
      <c r="AT34" s="81"/>
      <c r="AU34" s="81"/>
      <c r="AV34" s="81"/>
      <c r="AW34" s="81"/>
      <c r="AX34" s="81"/>
    </row>
    <row r="35" spans="1:50" s="35" customFormat="1" ht="15.75">
      <c r="A35" s="61" t="s">
        <v>14</v>
      </c>
      <c r="B35" s="41">
        <v>238413</v>
      </c>
      <c r="C35" s="41">
        <v>238093</v>
      </c>
      <c r="D35" s="41">
        <v>261162</v>
      </c>
      <c r="E35" s="41">
        <v>277292</v>
      </c>
      <c r="F35" s="41">
        <v>283585</v>
      </c>
      <c r="G35" s="41">
        <v>266059</v>
      </c>
      <c r="H35" s="41">
        <v>290958</v>
      </c>
      <c r="I35" s="41">
        <v>283367</v>
      </c>
      <c r="J35" s="41">
        <v>264927</v>
      </c>
      <c r="K35" s="41">
        <v>315412</v>
      </c>
      <c r="L35" s="41">
        <v>295863</v>
      </c>
      <c r="M35" s="41">
        <v>392058</v>
      </c>
      <c r="N35" s="41">
        <v>351065</v>
      </c>
      <c r="O35" s="41">
        <v>327122</v>
      </c>
      <c r="P35" s="42">
        <v>380181</v>
      </c>
      <c r="Q35" s="42">
        <v>385013</v>
      </c>
      <c r="R35" s="42">
        <v>366954</v>
      </c>
      <c r="S35" s="42">
        <v>406022</v>
      </c>
      <c r="T35" s="42">
        <v>392209</v>
      </c>
      <c r="U35" s="42">
        <v>375620</v>
      </c>
      <c r="V35" s="42">
        <v>410190</v>
      </c>
      <c r="W35" s="42">
        <v>398849</v>
      </c>
      <c r="X35" s="42">
        <v>525624</v>
      </c>
      <c r="Y35" s="42">
        <v>402112</v>
      </c>
      <c r="Z35" s="42">
        <v>375413</v>
      </c>
      <c r="AA35" s="42">
        <v>422037</v>
      </c>
      <c r="AB35" s="42">
        <v>435923</v>
      </c>
      <c r="AC35" s="42">
        <v>441066</v>
      </c>
      <c r="AD35" s="42">
        <v>420177</v>
      </c>
      <c r="AE35" s="42">
        <v>454337</v>
      </c>
      <c r="AF35" s="42">
        <v>481938</v>
      </c>
      <c r="AG35" s="42">
        <v>466579</v>
      </c>
      <c r="AH35" s="42">
        <v>504400</v>
      </c>
      <c r="AI35" s="42">
        <v>500404</v>
      </c>
      <c r="AJ35" s="42">
        <v>614221</v>
      </c>
      <c r="AK35" s="42">
        <v>506560</v>
      </c>
      <c r="AL35" s="42">
        <v>482473</v>
      </c>
      <c r="AM35" s="42">
        <v>540918</v>
      </c>
      <c r="AN35" s="42">
        <v>534150</v>
      </c>
      <c r="AO35" s="42">
        <v>545998</v>
      </c>
      <c r="AP35" s="42">
        <v>533719</v>
      </c>
      <c r="AQ35" s="85">
        <v>559970</v>
      </c>
      <c r="AR35" s="83">
        <v>538596</v>
      </c>
      <c r="AS35" s="83">
        <v>542153</v>
      </c>
      <c r="AT35" s="83">
        <v>605573</v>
      </c>
      <c r="AU35" s="83">
        <v>513673</v>
      </c>
      <c r="AV35" s="83">
        <f>'[2]Dec-15'!$W$49</f>
        <v>752770</v>
      </c>
      <c r="AW35" s="83">
        <f>'[3]Jan-16'!$U$49</f>
        <v>566194</v>
      </c>
      <c r="AX35" s="83">
        <v>550438</v>
      </c>
    </row>
    <row r="36" spans="1:50" s="35" customFormat="1" ht="15.75">
      <c r="A36" s="61" t="s">
        <v>42</v>
      </c>
      <c r="B36" s="37">
        <v>43475.962768999998</v>
      </c>
      <c r="C36" s="37">
        <v>53599.680598999999</v>
      </c>
      <c r="D36" s="37">
        <v>50754</v>
      </c>
      <c r="E36" s="37">
        <v>44273.632428999998</v>
      </c>
      <c r="F36" s="37">
        <v>56415.093000000001</v>
      </c>
      <c r="G36" s="37">
        <v>69886.773830000006</v>
      </c>
      <c r="H36" s="37">
        <v>95686.427930000005</v>
      </c>
      <c r="I36" s="37">
        <v>99053.420203000001</v>
      </c>
      <c r="J36" s="37">
        <v>109788.97238200001</v>
      </c>
      <c r="K36" s="37">
        <v>94589.501147999996</v>
      </c>
      <c r="L36" s="37">
        <v>111014.214874</v>
      </c>
      <c r="M36" s="37">
        <v>135896.03765000001</v>
      </c>
      <c r="N36" s="37">
        <v>91072.939985999998</v>
      </c>
      <c r="O36" s="37">
        <v>105733.91310200001</v>
      </c>
      <c r="P36" s="38">
        <v>156737.17344799999</v>
      </c>
      <c r="Q36" s="38">
        <v>88654.171180000005</v>
      </c>
      <c r="R36" s="38">
        <v>123315.401</v>
      </c>
      <c r="S36" s="38">
        <v>110439.07325723401</v>
      </c>
      <c r="T36" s="38">
        <v>83870.612330999997</v>
      </c>
      <c r="U36" s="38">
        <v>131569.13808400001</v>
      </c>
      <c r="V36" s="38">
        <v>105040.50852712478</v>
      </c>
      <c r="W36" s="38">
        <v>84908.775735624222</v>
      </c>
      <c r="X36" s="38">
        <v>187514.1931471756</v>
      </c>
      <c r="Y36" s="38">
        <v>117692.056832556</v>
      </c>
      <c r="Z36" s="38">
        <v>82396.713636</v>
      </c>
      <c r="AA36" s="38">
        <v>104323</v>
      </c>
      <c r="AB36" s="38">
        <v>97269</v>
      </c>
      <c r="AC36" s="38">
        <v>126271.62020400001</v>
      </c>
      <c r="AD36" s="38">
        <v>179424.24770530299</v>
      </c>
      <c r="AE36" s="38">
        <v>143778.00127400001</v>
      </c>
      <c r="AF36" s="38">
        <v>126622.30538200001</v>
      </c>
      <c r="AG36" s="38">
        <v>146464.13355699999</v>
      </c>
      <c r="AH36" s="38">
        <v>159790.540978</v>
      </c>
      <c r="AI36" s="38">
        <v>201645.420835</v>
      </c>
      <c r="AJ36" s="38">
        <v>268652.59542799997</v>
      </c>
      <c r="AK36" s="38">
        <v>177035.007265758</v>
      </c>
      <c r="AL36" s="38">
        <v>213554.44691599999</v>
      </c>
      <c r="AM36" s="38">
        <f>254231630497.023/1000000</f>
        <v>254231.630497023</v>
      </c>
      <c r="AN36" s="38">
        <v>212520</v>
      </c>
      <c r="AO36" s="38">
        <v>170706.24584941001</v>
      </c>
      <c r="AP36" s="38">
        <v>267765.77055000002</v>
      </c>
      <c r="AQ36" s="86">
        <v>229795</v>
      </c>
      <c r="AR36" s="88">
        <v>208017</v>
      </c>
      <c r="AS36" s="88">
        <v>214494.343333</v>
      </c>
      <c r="AT36" s="88">
        <v>190866</v>
      </c>
      <c r="AU36" s="88">
        <v>203633</v>
      </c>
      <c r="AV36" s="88">
        <f>'[2]Dec-15'!$W$52/1000000</f>
        <v>351154.71471042</v>
      </c>
      <c r="AW36" s="88">
        <f>'[3]Jan-16'!$U$52/1000000</f>
        <v>181541.17812525001</v>
      </c>
      <c r="AX36" s="88">
        <v>170732</v>
      </c>
    </row>
    <row r="37" spans="1:50" s="35" customFormat="1" ht="16.5" thickBot="1">
      <c r="A37" s="62" t="s">
        <v>15</v>
      </c>
      <c r="B37" s="43">
        <v>43475.962</v>
      </c>
      <c r="C37" s="43">
        <v>48537.821684000002</v>
      </c>
      <c r="D37" s="43">
        <v>49277</v>
      </c>
      <c r="E37" s="43">
        <v>48025.854202000002</v>
      </c>
      <c r="F37" s="43">
        <v>49703.701975999997</v>
      </c>
      <c r="G37" s="43">
        <v>53067.547285000001</v>
      </c>
      <c r="H37" s="43">
        <v>59155.958806000002</v>
      </c>
      <c r="I37" s="43">
        <v>64143.141479999998</v>
      </c>
      <c r="J37" s="43">
        <v>69214.900469</v>
      </c>
      <c r="K37" s="43">
        <v>71752.360537</v>
      </c>
      <c r="L37" s="43">
        <v>75321.620022000003</v>
      </c>
      <c r="M37" s="43">
        <v>80369.488157999993</v>
      </c>
      <c r="N37" s="43">
        <v>91072.939985999998</v>
      </c>
      <c r="O37" s="43">
        <v>98403.426544000002</v>
      </c>
      <c r="P37" s="44">
        <v>117848.008845</v>
      </c>
      <c r="Q37" s="44">
        <v>115113.088988</v>
      </c>
      <c r="R37" s="44">
        <v>116480.074398</v>
      </c>
      <c r="S37" s="44">
        <v>115617.07399999999</v>
      </c>
      <c r="T37" s="44">
        <v>111648.766497</v>
      </c>
      <c r="U37" s="44">
        <v>113862.141118</v>
      </c>
      <c r="V37" s="44">
        <v>112979.97785884212</v>
      </c>
      <c r="W37" s="44">
        <v>110428.05039309504</v>
      </c>
      <c r="X37" s="44">
        <v>116851.89562260175</v>
      </c>
      <c r="Y37" s="44">
        <v>117692.05683255615</v>
      </c>
      <c r="Z37" s="44">
        <v>100044.38523428794</v>
      </c>
      <c r="AA37" s="44">
        <v>101471</v>
      </c>
      <c r="AB37" s="44">
        <v>100420</v>
      </c>
      <c r="AC37" s="44">
        <v>105590.64532</v>
      </c>
      <c r="AD37" s="44">
        <v>117896.24571768557</v>
      </c>
      <c r="AE37" s="44">
        <v>121593.60000000001</v>
      </c>
      <c r="AF37" s="44">
        <v>122222.22262</v>
      </c>
      <c r="AG37" s="44">
        <v>124915.768279893</v>
      </c>
      <c r="AH37" s="44">
        <v>128403.24555000001</v>
      </c>
      <c r="AI37" s="44">
        <v>135061.62512099999</v>
      </c>
      <c r="AJ37" s="44">
        <v>146194.20597995099</v>
      </c>
      <c r="AK37" s="44">
        <v>177035.007265758</v>
      </c>
      <c r="AL37" s="44">
        <v>195294.72709080801</v>
      </c>
      <c r="AM37" s="44">
        <v>214940</v>
      </c>
      <c r="AN37" s="44">
        <v>214335</v>
      </c>
      <c r="AO37" s="44">
        <v>205609</v>
      </c>
      <c r="AP37" s="66">
        <v>215968.851</v>
      </c>
      <c r="AQ37" s="87">
        <v>217944</v>
      </c>
      <c r="AR37" s="84">
        <v>216703</v>
      </c>
      <c r="AS37" s="84">
        <v>216457.7</v>
      </c>
      <c r="AT37" s="84">
        <v>213899</v>
      </c>
      <c r="AU37" s="84">
        <v>212965</v>
      </c>
      <c r="AV37" s="84">
        <f>[2]working!$AW$32/1000000</f>
        <v>224481.08805775986</v>
      </c>
      <c r="AW37" s="84">
        <f>[3]working!$AX$32/1000000</f>
        <v>181541.17812525001</v>
      </c>
      <c r="AX37" s="84">
        <v>176137</v>
      </c>
    </row>
    <row r="38" spans="1:50" ht="15">
      <c r="A38" s="64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45"/>
    </row>
    <row r="39" spans="1:50" ht="15">
      <c r="A39" s="28" t="s">
        <v>16</v>
      </c>
    </row>
    <row r="40" spans="1:50" ht="15">
      <c r="A40" s="28" t="s">
        <v>18</v>
      </c>
    </row>
  </sheetData>
  <printOptions horizontalCentered="1"/>
  <pageMargins left="0.5" right="0.5" top="0" bottom="0.511811023622047" header="0" footer="7.8740157480315001E-2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"/>
  <sheetViews>
    <sheetView topLeftCell="E1" workbookViewId="0">
      <selection activeCell="H20" sqref="H20"/>
    </sheetView>
  </sheetViews>
  <sheetFormatPr defaultRowHeight="15"/>
  <cols>
    <col min="1" max="1" width="7" bestFit="1" customWidth="1"/>
    <col min="2" max="2" width="13.5703125" customWidth="1"/>
    <col min="3" max="3" width="7" bestFit="1" customWidth="1"/>
    <col min="4" max="4" width="8" bestFit="1" customWidth="1"/>
    <col min="5" max="5" width="9" bestFit="1" customWidth="1"/>
    <col min="6" max="8" width="8" bestFit="1" customWidth="1"/>
    <col min="9" max="9" width="5.5703125" bestFit="1" customWidth="1"/>
    <col min="10" max="10" width="7" bestFit="1" customWidth="1"/>
    <col min="11" max="11" width="6.28515625" bestFit="1" customWidth="1"/>
    <col min="12" max="12" width="9" bestFit="1" customWidth="1"/>
    <col min="13" max="13" width="7" bestFit="1" customWidth="1"/>
    <col min="14" max="14" width="10.5703125" bestFit="1" customWidth="1"/>
    <col min="15" max="15" width="9" bestFit="1" customWidth="1"/>
    <col min="16" max="16" width="11.5703125" bestFit="1" customWidth="1"/>
    <col min="17" max="17" width="8" bestFit="1" customWidth="1"/>
    <col min="18" max="18" width="10.5703125" bestFit="1" customWidth="1"/>
    <col min="19" max="19" width="5.7109375" bestFit="1" customWidth="1"/>
    <col min="20" max="20" width="5.5703125" bestFit="1" customWidth="1"/>
    <col min="21" max="21" width="6.140625" bestFit="1" customWidth="1"/>
    <col min="22" max="22" width="11.5703125" bestFit="1" customWidth="1"/>
    <col min="23" max="23" width="10.5703125" bestFit="1" customWidth="1"/>
    <col min="24" max="24" width="11.5703125" bestFit="1" customWidth="1"/>
  </cols>
  <sheetData>
    <row r="1" spans="1:27">
      <c r="A1" s="90"/>
      <c r="B1" s="90"/>
      <c r="C1" s="91" t="s">
        <v>19</v>
      </c>
      <c r="D1" s="91" t="s">
        <v>20</v>
      </c>
      <c r="E1" s="91" t="s">
        <v>21</v>
      </c>
      <c r="F1" s="91" t="s">
        <v>22</v>
      </c>
      <c r="G1" s="91" t="s">
        <v>23</v>
      </c>
      <c r="H1" s="91" t="s">
        <v>24</v>
      </c>
      <c r="I1" s="91" t="s">
        <v>25</v>
      </c>
      <c r="J1" s="91" t="s">
        <v>26</v>
      </c>
      <c r="K1" s="91" t="s">
        <v>27</v>
      </c>
      <c r="L1" s="91" t="s">
        <v>28</v>
      </c>
      <c r="M1" s="91" t="s">
        <v>29</v>
      </c>
      <c r="N1" s="91" t="s">
        <v>30</v>
      </c>
      <c r="O1" s="91" t="s">
        <v>31</v>
      </c>
      <c r="P1" s="91" t="s">
        <v>32</v>
      </c>
      <c r="Q1" s="91" t="s">
        <v>33</v>
      </c>
      <c r="R1" s="91" t="s">
        <v>34</v>
      </c>
      <c r="S1" s="91" t="s">
        <v>35</v>
      </c>
      <c r="T1" s="91" t="s">
        <v>36</v>
      </c>
      <c r="U1" s="91" t="s">
        <v>37</v>
      </c>
      <c r="V1" s="92" t="s">
        <v>38</v>
      </c>
      <c r="Y1" s="93"/>
      <c r="Z1" s="93"/>
      <c r="AA1" s="94"/>
    </row>
    <row r="2" spans="1:27" ht="51" customHeight="1">
      <c r="A2" s="95">
        <v>42278</v>
      </c>
      <c r="B2" s="98" t="s">
        <v>39</v>
      </c>
      <c r="C2" s="96">
        <v>2853</v>
      </c>
      <c r="D2" s="96">
        <v>20904</v>
      </c>
      <c r="E2" s="96">
        <v>306115</v>
      </c>
      <c r="F2" s="96">
        <v>47771</v>
      </c>
      <c r="G2" s="96">
        <v>11706</v>
      </c>
      <c r="H2" s="96">
        <v>81179</v>
      </c>
      <c r="I2" s="96">
        <v>0</v>
      </c>
      <c r="J2" s="96">
        <v>3301</v>
      </c>
      <c r="K2" s="96">
        <v>0</v>
      </c>
      <c r="L2" s="96">
        <v>185264</v>
      </c>
      <c r="M2" s="96">
        <v>2226</v>
      </c>
      <c r="N2" s="96">
        <v>3343028</v>
      </c>
      <c r="O2" s="96">
        <v>119235</v>
      </c>
      <c r="P2" s="96">
        <v>15052213</v>
      </c>
      <c r="Q2" s="96">
        <v>48168</v>
      </c>
      <c r="R2" s="96">
        <v>1431792</v>
      </c>
      <c r="S2" s="96">
        <v>0</v>
      </c>
      <c r="T2" s="96">
        <v>430</v>
      </c>
      <c r="U2" s="96">
        <v>3</v>
      </c>
      <c r="V2" s="102">
        <v>20656188</v>
      </c>
      <c r="X2" s="97">
        <f>SUM(C2:U2)</f>
        <v>20656188</v>
      </c>
    </row>
    <row r="4" spans="1:27" s="99" customFormat="1">
      <c r="C4" s="99" t="s">
        <v>19</v>
      </c>
      <c r="D4" s="99" t="s">
        <v>20</v>
      </c>
      <c r="E4" s="99" t="s">
        <v>21</v>
      </c>
      <c r="F4" s="99" t="s">
        <v>22</v>
      </c>
      <c r="G4" s="99" t="s">
        <v>23</v>
      </c>
      <c r="H4" s="99" t="s">
        <v>24</v>
      </c>
      <c r="I4" s="99" t="s">
        <v>25</v>
      </c>
      <c r="J4" s="99" t="s">
        <v>26</v>
      </c>
      <c r="K4" s="99" t="s">
        <v>27</v>
      </c>
      <c r="L4" s="99" t="s">
        <v>28</v>
      </c>
      <c r="M4" s="99" t="s">
        <v>29</v>
      </c>
      <c r="N4" s="99" t="s">
        <v>30</v>
      </c>
      <c r="O4" s="99" t="s">
        <v>31</v>
      </c>
      <c r="P4" s="99" t="s">
        <v>32</v>
      </c>
      <c r="Q4" s="99" t="s">
        <v>33</v>
      </c>
      <c r="R4" s="99" t="s">
        <v>34</v>
      </c>
      <c r="S4" s="99" t="s">
        <v>35</v>
      </c>
      <c r="T4" s="99" t="s">
        <v>36</v>
      </c>
      <c r="U4" s="99" t="s">
        <v>37</v>
      </c>
      <c r="V4" s="99" t="s">
        <v>40</v>
      </c>
      <c r="W4" s="99" t="s">
        <v>38</v>
      </c>
    </row>
    <row r="5" spans="1:27" ht="48" customHeight="1">
      <c r="A5" s="95">
        <v>42248</v>
      </c>
      <c r="B5" s="98" t="s">
        <v>39</v>
      </c>
      <c r="C5" s="96">
        <v>2560</v>
      </c>
      <c r="D5" s="96">
        <v>20072</v>
      </c>
      <c r="E5" s="96">
        <v>280970</v>
      </c>
      <c r="F5" s="96">
        <v>40354</v>
      </c>
      <c r="G5" s="96">
        <v>11351</v>
      </c>
      <c r="H5" s="96">
        <v>75540</v>
      </c>
      <c r="I5" s="96">
        <v>0</v>
      </c>
      <c r="J5" s="96">
        <v>3340</v>
      </c>
      <c r="K5" s="96">
        <v>0</v>
      </c>
      <c r="L5" s="96">
        <v>177886</v>
      </c>
      <c r="M5" s="96">
        <v>2334</v>
      </c>
      <c r="N5" s="96">
        <v>3151072</v>
      </c>
      <c r="O5" s="96">
        <v>111150</v>
      </c>
      <c r="P5" s="96">
        <v>27994</v>
      </c>
      <c r="Q5" s="96">
        <v>44794</v>
      </c>
      <c r="R5" s="96">
        <v>1328275</v>
      </c>
      <c r="S5" s="96">
        <v>0</v>
      </c>
      <c r="T5" s="96">
        <v>526</v>
      </c>
      <c r="U5" s="96">
        <v>6</v>
      </c>
      <c r="V5" s="96">
        <v>0</v>
      </c>
      <c r="W5" s="102">
        <v>5278224</v>
      </c>
      <c r="X5" s="97">
        <f>SUM(C5:V5)</f>
        <v>5278224</v>
      </c>
    </row>
    <row r="7" spans="1:27" s="99" customFormat="1">
      <c r="B7" s="99" t="s">
        <v>41</v>
      </c>
      <c r="C7" s="100">
        <f>C2-C5</f>
        <v>293</v>
      </c>
      <c r="D7" s="100">
        <f t="shared" ref="D7:U7" si="0">D2-D5</f>
        <v>832</v>
      </c>
      <c r="E7" s="100">
        <f t="shared" si="0"/>
        <v>25145</v>
      </c>
      <c r="F7" s="100">
        <f t="shared" si="0"/>
        <v>7417</v>
      </c>
      <c r="G7" s="100">
        <f t="shared" si="0"/>
        <v>355</v>
      </c>
      <c r="H7" s="100">
        <f t="shared" si="0"/>
        <v>5639</v>
      </c>
      <c r="I7" s="100">
        <f t="shared" si="0"/>
        <v>0</v>
      </c>
      <c r="J7" s="100">
        <f t="shared" si="0"/>
        <v>-39</v>
      </c>
      <c r="K7" s="100">
        <f t="shared" si="0"/>
        <v>0</v>
      </c>
      <c r="L7" s="100">
        <f t="shared" si="0"/>
        <v>7378</v>
      </c>
      <c r="M7" s="100">
        <f t="shared" si="0"/>
        <v>-108</v>
      </c>
      <c r="N7" s="100">
        <f t="shared" si="0"/>
        <v>191956</v>
      </c>
      <c r="O7" s="100">
        <f t="shared" si="0"/>
        <v>8085</v>
      </c>
      <c r="P7" s="101">
        <f t="shared" si="0"/>
        <v>15024219</v>
      </c>
      <c r="Q7" s="100">
        <f t="shared" si="0"/>
        <v>3374</v>
      </c>
      <c r="R7" s="100">
        <f t="shared" si="0"/>
        <v>103517</v>
      </c>
      <c r="S7" s="100">
        <f t="shared" si="0"/>
        <v>0</v>
      </c>
      <c r="T7" s="100">
        <f t="shared" si="0"/>
        <v>-96</v>
      </c>
      <c r="U7" s="100">
        <f t="shared" si="0"/>
        <v>-3</v>
      </c>
      <c r="X7" s="100">
        <f>X2-X5</f>
        <v>15377964</v>
      </c>
    </row>
  </sheetData>
  <printOptions gridLines="1"/>
  <pageMargins left="0" right="0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52a-b</vt:lpstr>
      <vt:lpstr>Sheet1</vt:lpstr>
      <vt:lpstr>'52a-b'!Print_Area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Tayushma sewak</cp:lastModifiedBy>
  <cp:lastPrinted>2016-04-06T11:29:01Z</cp:lastPrinted>
  <dcterms:created xsi:type="dcterms:W3CDTF">2014-06-02T09:52:41Z</dcterms:created>
  <dcterms:modified xsi:type="dcterms:W3CDTF">2016-04-18T11:14:20Z</dcterms:modified>
</cp:coreProperties>
</file>